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ten\Desktop\"/>
    </mc:Choice>
  </mc:AlternateContent>
  <xr:revisionPtr revIDLastSave="0" documentId="8_{630EEB26-692F-4C79-A28F-DE1A9CE04F14}" xr6:coauthVersionLast="36" xr6:coauthVersionMax="36" xr10:uidLastSave="{00000000-0000-0000-0000-000000000000}"/>
  <bookViews>
    <workbookView xWindow="480" yWindow="120" windowWidth="14295" windowHeight="4620" activeTab="6" xr2:uid="{00000000-000D-0000-FFFF-FFFF00000000}"/>
  </bookViews>
  <sheets>
    <sheet name="Part-5" sheetId="1" r:id="rId1"/>
    <sheet name="Part-6" sheetId="4" r:id="rId2"/>
    <sheet name="Part- 6" sheetId="5" r:id="rId3"/>
    <sheet name="Part-7" sheetId="6" r:id="rId4"/>
    <sheet name="Part-8" sheetId="3" r:id="rId5"/>
    <sheet name="Part-9" sheetId="8" r:id="rId6"/>
    <sheet name="Part-10" sheetId="9" r:id="rId7"/>
    <sheet name="DATA" sheetId="10" r:id="rId8"/>
    <sheet name="DATA 1" sheetId="11" r:id="rId9"/>
  </sheets>
  <calcPr calcId="191029"/>
</workbook>
</file>

<file path=xl/calcChain.xml><?xml version="1.0" encoding="utf-8"?>
<calcChain xmlns="http://schemas.openxmlformats.org/spreadsheetml/2006/main">
  <c r="C20" i="11" l="1"/>
  <c r="J7" i="11"/>
  <c r="K7" i="11"/>
  <c r="L7" i="11"/>
  <c r="D20" i="11"/>
  <c r="E20" i="11"/>
  <c r="F20" i="11"/>
  <c r="J14" i="3"/>
  <c r="K14" i="3"/>
  <c r="J10" i="3"/>
  <c r="C13" i="3"/>
  <c r="D13" i="3"/>
  <c r="E13" i="3"/>
  <c r="F13" i="3"/>
  <c r="C10" i="3"/>
  <c r="F10" i="3"/>
  <c r="E10" i="3"/>
  <c r="D10" i="3"/>
  <c r="I21" i="6" l="1"/>
  <c r="C19" i="6"/>
  <c r="C21" i="6"/>
  <c r="O6" i="6"/>
  <c r="L6" i="6"/>
  <c r="I6" i="6"/>
  <c r="C6" i="6"/>
  <c r="C8" i="6"/>
  <c r="C11" i="6" s="1"/>
  <c r="F4" i="4" l="1"/>
  <c r="C4" i="4"/>
</calcChain>
</file>

<file path=xl/sharedStrings.xml><?xml version="1.0" encoding="utf-8"?>
<sst xmlns="http://schemas.openxmlformats.org/spreadsheetml/2006/main" count="855" uniqueCount="378">
  <si>
    <t>EVEN</t>
  </si>
  <si>
    <t>FACT</t>
  </si>
  <si>
    <t>ODD</t>
  </si>
  <si>
    <t>POWER</t>
  </si>
  <si>
    <t>ROMAN</t>
  </si>
  <si>
    <t>SQRT</t>
  </si>
  <si>
    <t>SUM</t>
  </si>
  <si>
    <t>SUMIF</t>
  </si>
  <si>
    <t>INT</t>
  </si>
  <si>
    <t>MOD</t>
  </si>
  <si>
    <t>ROUND</t>
  </si>
  <si>
    <t>Number</t>
  </si>
  <si>
    <t>Result</t>
  </si>
  <si>
    <t>Power</t>
  </si>
  <si>
    <t>Course</t>
  </si>
  <si>
    <t>Fee's</t>
  </si>
  <si>
    <t>RESULT</t>
  </si>
  <si>
    <t>ADCA</t>
  </si>
  <si>
    <t>DICPA</t>
  </si>
  <si>
    <t>O-LEVEL</t>
  </si>
  <si>
    <t>Total</t>
  </si>
  <si>
    <t>Divisor</t>
  </si>
  <si>
    <t>adca</t>
  </si>
  <si>
    <t>TODAY</t>
  </si>
  <si>
    <t>NOW</t>
  </si>
  <si>
    <t>DATE</t>
  </si>
  <si>
    <t>DAY</t>
  </si>
  <si>
    <t>MONTH</t>
  </si>
  <si>
    <t>YEAR</t>
  </si>
  <si>
    <t>TIME</t>
  </si>
  <si>
    <t>HOUR</t>
  </si>
  <si>
    <t>MINUTE</t>
  </si>
  <si>
    <t>SECOND</t>
  </si>
  <si>
    <t>month</t>
  </si>
  <si>
    <t>year</t>
  </si>
  <si>
    <t>Rahul</t>
  </si>
  <si>
    <t>ramakant</t>
  </si>
  <si>
    <t>LOWER</t>
  </si>
  <si>
    <t>PROPER</t>
  </si>
  <si>
    <t>UPPER</t>
  </si>
  <si>
    <t>LEFT</t>
  </si>
  <si>
    <t>RIGHT</t>
  </si>
  <si>
    <t>MID</t>
  </si>
  <si>
    <t>LEN</t>
  </si>
  <si>
    <t>CONCATENATE</t>
  </si>
  <si>
    <t>EXACT</t>
  </si>
  <si>
    <t>TRIM</t>
  </si>
  <si>
    <t>SHYAM</t>
  </si>
  <si>
    <t>ravi verma</t>
  </si>
  <si>
    <t>SUDHEER KUMAR</t>
  </si>
  <si>
    <t>arvind raj</t>
  </si>
  <si>
    <t>Mohan mishra</t>
  </si>
  <si>
    <t>rahul</t>
  </si>
  <si>
    <t>RAHUL</t>
  </si>
  <si>
    <t>ARVIND RAJ</t>
  </si>
  <si>
    <t>RAMAKANT</t>
  </si>
  <si>
    <t>MOHAN MISHRA</t>
  </si>
  <si>
    <t>RAVI VERMA</t>
  </si>
  <si>
    <t>kumar</t>
  </si>
  <si>
    <t>sudheer</t>
  </si>
  <si>
    <t>verma</t>
  </si>
  <si>
    <t>raj</t>
  </si>
  <si>
    <t>arvind</t>
  </si>
  <si>
    <t>suneel</t>
  </si>
  <si>
    <t>mishra</t>
  </si>
  <si>
    <t>Rahul Mishra</t>
  </si>
  <si>
    <t>Average</t>
  </si>
  <si>
    <t>AverageA</t>
  </si>
  <si>
    <t>Count</t>
  </si>
  <si>
    <t>Countblank</t>
  </si>
  <si>
    <t>CountA</t>
  </si>
  <si>
    <t>Countif</t>
  </si>
  <si>
    <t>Max</t>
  </si>
  <si>
    <t>Min</t>
  </si>
  <si>
    <t>Mode</t>
  </si>
  <si>
    <t>N</t>
  </si>
  <si>
    <t>upciss</t>
  </si>
  <si>
    <t>Stu.ID</t>
  </si>
  <si>
    <t>Name</t>
  </si>
  <si>
    <t>Age</t>
  </si>
  <si>
    <t>Arvind</t>
  </si>
  <si>
    <t>Suresh</t>
  </si>
  <si>
    <t>Ramesh</t>
  </si>
  <si>
    <t>Harsh</t>
  </si>
  <si>
    <t>DCA</t>
  </si>
  <si>
    <t>O level</t>
  </si>
  <si>
    <t>CCC</t>
  </si>
  <si>
    <t>8 To 10</t>
  </si>
  <si>
    <t>10 To 11</t>
  </si>
  <si>
    <t>2 To 4</t>
  </si>
  <si>
    <t>Sale Jan.</t>
  </si>
  <si>
    <t>Sale Feb.</t>
  </si>
  <si>
    <t>Sale Mar.</t>
  </si>
  <si>
    <t>IF</t>
  </si>
  <si>
    <t>Mohan</t>
  </si>
  <si>
    <t>Kishor</t>
  </si>
  <si>
    <t>Lalit</t>
  </si>
  <si>
    <t>Anoop</t>
  </si>
  <si>
    <t>AND  /  OR</t>
  </si>
  <si>
    <t>NOT</t>
  </si>
  <si>
    <t>Ram</t>
  </si>
  <si>
    <t>Ajmer</t>
  </si>
  <si>
    <t>Courae</t>
  </si>
  <si>
    <t>Marks</t>
  </si>
  <si>
    <t>Grade</t>
  </si>
  <si>
    <t>FV</t>
  </si>
  <si>
    <t>Premium</t>
  </si>
  <si>
    <t>Month</t>
  </si>
  <si>
    <t>Rate of Int</t>
  </si>
  <si>
    <t>PMT  /  IPMT  /  PPMT</t>
  </si>
  <si>
    <t>Loan</t>
  </si>
  <si>
    <t>Period in Months</t>
  </si>
  <si>
    <t>Rate of int</t>
  </si>
  <si>
    <t>PV</t>
  </si>
  <si>
    <t>RATE</t>
  </si>
  <si>
    <t>NPER</t>
  </si>
  <si>
    <t>PMT</t>
  </si>
  <si>
    <t>Financial</t>
  </si>
  <si>
    <t>Nper</t>
  </si>
  <si>
    <t>Pmt</t>
  </si>
  <si>
    <t>IPMT</t>
  </si>
  <si>
    <t>PPMT</t>
  </si>
  <si>
    <t>Rate</t>
  </si>
  <si>
    <t>Future Value</t>
  </si>
  <si>
    <t>Interest value of annuity payment</t>
  </si>
  <si>
    <t>Principal value of annuity payment</t>
  </si>
  <si>
    <t>Interest</t>
  </si>
  <si>
    <t>Annuity Payment  (Installment)</t>
  </si>
  <si>
    <t>Number of periods</t>
  </si>
  <si>
    <t>Present value</t>
  </si>
  <si>
    <t>Pv</t>
  </si>
  <si>
    <t>SUMIFS</t>
  </si>
  <si>
    <t>SUMPRODUCT</t>
  </si>
  <si>
    <t xml:space="preserve">  Rahul Kumar  </t>
  </si>
  <si>
    <t xml:space="preserve"> Sudheer Verma</t>
  </si>
  <si>
    <t xml:space="preserve">Arvind Raj   </t>
  </si>
  <si>
    <t>Rahul    Kumar</t>
  </si>
  <si>
    <t xml:space="preserve">  Suneel Raj</t>
  </si>
  <si>
    <t>SN</t>
  </si>
  <si>
    <t>Rool_No</t>
  </si>
  <si>
    <t>Father</t>
  </si>
  <si>
    <t>Gender</t>
  </si>
  <si>
    <t>Admission date</t>
  </si>
  <si>
    <t>Total Fee</t>
  </si>
  <si>
    <t>Deposit Fee</t>
  </si>
  <si>
    <t>State</t>
  </si>
  <si>
    <t>JAY PRAKASH</t>
  </si>
  <si>
    <t>SHASHIKANT DIXIT</t>
  </si>
  <si>
    <t>Male</t>
  </si>
  <si>
    <t>ADASM-06 MONTHS</t>
  </si>
  <si>
    <t>Madhya Pradesh</t>
  </si>
  <si>
    <t>ANOOP KUMAR</t>
  </si>
  <si>
    <t>SHRIPAL</t>
  </si>
  <si>
    <t>Rajasthan</t>
  </si>
  <si>
    <t>LAREB KHAN</t>
  </si>
  <si>
    <t>NASHIM ALI</t>
  </si>
  <si>
    <t>Chandigarh</t>
  </si>
  <si>
    <t>PAVAN PRATAP SINGH</t>
  </si>
  <si>
    <t>TRIBHUVAN LAL</t>
  </si>
  <si>
    <t>Bihar</t>
  </si>
  <si>
    <t>SAHIL KHAN</t>
  </si>
  <si>
    <t>GOKUL PRASAD</t>
  </si>
  <si>
    <t>Chhattisgarh</t>
  </si>
  <si>
    <t>SHIVAM</t>
  </si>
  <si>
    <t>DEVENDAR SINGH</t>
  </si>
  <si>
    <t>Female</t>
  </si>
  <si>
    <t>Goa</t>
  </si>
  <si>
    <t>BABLU KUMAR</t>
  </si>
  <si>
    <t>BAGISH KUMAR MISHRA</t>
  </si>
  <si>
    <t>Gujarat</t>
  </si>
  <si>
    <t>JAKEEL KHAN</t>
  </si>
  <si>
    <t>RAM LAKHAN</t>
  </si>
  <si>
    <t>Haryana</t>
  </si>
  <si>
    <t>PRACHI SINGH</t>
  </si>
  <si>
    <t>BRAJNATH KASHYAP</t>
  </si>
  <si>
    <t>Himachal Pradesh</t>
  </si>
  <si>
    <t>SANDEEP KUMAR</t>
  </si>
  <si>
    <t>RAM KHELAWAN</t>
  </si>
  <si>
    <t>Jharkhand</t>
  </si>
  <si>
    <t>ABHISHEK SINGH</t>
  </si>
  <si>
    <t>VINOD KUMAR</t>
  </si>
  <si>
    <t>PANKAJ KUMAR</t>
  </si>
  <si>
    <t>SHAUKAT ALI</t>
  </si>
  <si>
    <t>ARJUN KUMAR RAJ</t>
  </si>
  <si>
    <t>SHAMSHUL HAQ</t>
  </si>
  <si>
    <t>MO. KAUSEN RAZA</t>
  </si>
  <si>
    <t>SANTOSH GAUTAM</t>
  </si>
  <si>
    <t>Maharashtra</t>
  </si>
  <si>
    <t>NAND LAL</t>
  </si>
  <si>
    <t>HETRAM</t>
  </si>
  <si>
    <t>Punjab</t>
  </si>
  <si>
    <t>ASHOK KUMAR</t>
  </si>
  <si>
    <t>CHANDRA BHAL</t>
  </si>
  <si>
    <t>ADCA-12 MONTHS</t>
  </si>
  <si>
    <t>Odisha</t>
  </si>
  <si>
    <t>GAYATRI DEVI</t>
  </si>
  <si>
    <t>TAHZEEB KHAN</t>
  </si>
  <si>
    <t>JANARDAN PAL</t>
  </si>
  <si>
    <t>RADHEY SHYAM MAURYA</t>
  </si>
  <si>
    <t>APOORVA VERMA</t>
  </si>
  <si>
    <t>ANIL KUMAR MAURYA</t>
  </si>
  <si>
    <t>SANJAY KUMAR</t>
  </si>
  <si>
    <t>JAGDISH PRASAD MAURYA</t>
  </si>
  <si>
    <t>SUNEEL KUMAR</t>
  </si>
  <si>
    <t>RAM MURTI</t>
  </si>
  <si>
    <t>AJAY KUMAR</t>
  </si>
  <si>
    <t>SANTOSH NISHAD</t>
  </si>
  <si>
    <t>DEEPAK KUMAR</t>
  </si>
  <si>
    <t>AVDHESH KUMAR MISHRA</t>
  </si>
  <si>
    <t>VINEET KUMAR</t>
  </si>
  <si>
    <t>TEJKARAN</t>
  </si>
  <si>
    <t>KAMLESH</t>
  </si>
  <si>
    <t>PRADEEP KUMAR AWASHTI</t>
  </si>
  <si>
    <t>SURAJ KUMAR TIWARI</t>
  </si>
  <si>
    <t>JAY PRAKASH CHAURASIYA</t>
  </si>
  <si>
    <t>Uttar Pradesh</t>
  </si>
  <si>
    <t>UMESH KUMAR</t>
  </si>
  <si>
    <t>RAVENDRA KUMAR</t>
  </si>
  <si>
    <t>Uttarakhand</t>
  </si>
  <si>
    <t>PALLAVI DEVI</t>
  </si>
  <si>
    <t>RAKESH GUPTA</t>
  </si>
  <si>
    <t>West Bengal</t>
  </si>
  <si>
    <t>VIKRAM</t>
  </si>
  <si>
    <t>MOH ARIF</t>
  </si>
  <si>
    <t>DCA-12 MONTHS</t>
  </si>
  <si>
    <t>AMAN JAISWAL</t>
  </si>
  <si>
    <t>AZAMUDDEEN</t>
  </si>
  <si>
    <t>MADHAV RAM</t>
  </si>
  <si>
    <t>JAMEER AHMAD</t>
  </si>
  <si>
    <t>SHAMSUDDIN</t>
  </si>
  <si>
    <t>JUGUL KISHOR</t>
  </si>
  <si>
    <t>Delhi</t>
  </si>
  <si>
    <t>SHIVANI PAL</t>
  </si>
  <si>
    <t>GUR DAYAL SINGH</t>
  </si>
  <si>
    <t>RAVIN NIGAM</t>
  </si>
  <si>
    <t>HARIOM MISHRA</t>
  </si>
  <si>
    <t>NAVNEET</t>
  </si>
  <si>
    <t>RAM NARESH</t>
  </si>
  <si>
    <t>SHADAB ANSARI</t>
  </si>
  <si>
    <t>RAM KISHORE KASHYAP</t>
  </si>
  <si>
    <t>MANISH KUMAR</t>
  </si>
  <si>
    <t>CHHOTE LAL</t>
  </si>
  <si>
    <t>MOHAMMAD ALMAS</t>
  </si>
  <si>
    <t>PRAHLAD SINGH</t>
  </si>
  <si>
    <t>ROSHNI DEVI</t>
  </si>
  <si>
    <t>RAJESH KUMAR</t>
  </si>
  <si>
    <t>AKASH DEEP SINGH</t>
  </si>
  <si>
    <t>CHANDRIKA PRASAD</t>
  </si>
  <si>
    <t>SURAJ KUMAR</t>
  </si>
  <si>
    <t>RAM GOPAL SONY</t>
  </si>
  <si>
    <t>IRFAN</t>
  </si>
  <si>
    <t>ASHRAF ALI</t>
  </si>
  <si>
    <t>ABHISHEK</t>
  </si>
  <si>
    <t>VEERENDRA KUMAR</t>
  </si>
  <si>
    <t>DINESH KUMAR</t>
  </si>
  <si>
    <t>RAM ASARE</t>
  </si>
  <si>
    <t>BALVEER SINGH</t>
  </si>
  <si>
    <t>SARVESH KUMAR</t>
  </si>
  <si>
    <t>ARVESH KUMAR</t>
  </si>
  <si>
    <t>RAMESH KUMAR</t>
  </si>
  <si>
    <t>JAGTAR SINGH</t>
  </si>
  <si>
    <t>RAM CHANDRA</t>
  </si>
  <si>
    <t>UTTAM PRAKASH PANDEY</t>
  </si>
  <si>
    <t>SUJATA SHENDAGE</t>
  </si>
  <si>
    <t>MO. SHAREEF</t>
  </si>
  <si>
    <t>RAMENDRA KUMAR</t>
  </si>
  <si>
    <t>BIRENDRA KUMAR PANDEY</t>
  </si>
  <si>
    <t>JAI PRAKASH</t>
  </si>
  <si>
    <t>TANMAY RAY</t>
  </si>
  <si>
    <t>RAM GOPAL</t>
  </si>
  <si>
    <t>RUKHMA DEVI</t>
  </si>
  <si>
    <t>RADHESHYAM</t>
  </si>
  <si>
    <t>MANOJ KUMAR</t>
  </si>
  <si>
    <t>SAIDUL HASAN</t>
  </si>
  <si>
    <t>RIYA SHRIVASTAVA</t>
  </si>
  <si>
    <t>RAM NIWAS</t>
  </si>
  <si>
    <t>SATYAM TIWARI</t>
  </si>
  <si>
    <t>VIKRAMA RAJBHAR</t>
  </si>
  <si>
    <t>RANJEET KUMAR RAJ</t>
  </si>
  <si>
    <t>BACHAN LAL</t>
  </si>
  <si>
    <t>VIPIN MISHRA</t>
  </si>
  <si>
    <t>BHAIRAV SINGH</t>
  </si>
  <si>
    <t>KULDEEP KUMAR</t>
  </si>
  <si>
    <t>AJAY BARANWAL</t>
  </si>
  <si>
    <t>ADFA-12 MONTHS</t>
  </si>
  <si>
    <t>JYOTI YADAV</t>
  </si>
  <si>
    <t>MOHAMMAD IRFAN</t>
  </si>
  <si>
    <t>PRANSHU MISHRA</t>
  </si>
  <si>
    <t>AMBIKA SHUKLA</t>
  </si>
  <si>
    <t>VISHNU</t>
  </si>
  <si>
    <t>MAHFOOZ KHAN</t>
  </si>
  <si>
    <t>MOHIT NAG</t>
  </si>
  <si>
    <t>KAMLESH KUMAR</t>
  </si>
  <si>
    <t>RAGHVENDRA SHUKLA</t>
  </si>
  <si>
    <t>VAIBHAV AWASTHI</t>
  </si>
  <si>
    <t>NAUSAD ALI</t>
  </si>
  <si>
    <t>AKEEL KHAN</t>
  </si>
  <si>
    <t>DEVRAJ</t>
  </si>
  <si>
    <t>AYUSH MISHRA</t>
  </si>
  <si>
    <t>SHIVCHARAN</t>
  </si>
  <si>
    <t>NAJIS BANO</t>
  </si>
  <si>
    <t>WAHID ALI</t>
  </si>
  <si>
    <t>FIRDAUSH BARI</t>
  </si>
  <si>
    <t>HIMANSHU YADAV</t>
  </si>
  <si>
    <t>RAM SHANKAR</t>
  </si>
  <si>
    <t>SHAHNUMA BANO</t>
  </si>
  <si>
    <t>YOGENDRA PRASAD YADAV</t>
  </si>
  <si>
    <t>ASHWANI KUMAR VERMA</t>
  </si>
  <si>
    <t>RAJESH KUMAR VISHWAKARMA</t>
  </si>
  <si>
    <t>SHUBHAM KUMAR</t>
  </si>
  <si>
    <t>JAMUNA PRASAD</t>
  </si>
  <si>
    <t>AVIRAL SHUKLA</t>
  </si>
  <si>
    <t>KRISHAN KUMAR</t>
  </si>
  <si>
    <t>PRINCE CHAURASIYA</t>
  </si>
  <si>
    <t>SHRAVAN KUMAR</t>
  </si>
  <si>
    <t>SHIVAM VERMA</t>
  </si>
  <si>
    <t>RAMA SHANKAR</t>
  </si>
  <si>
    <t>PALAK DEVI</t>
  </si>
  <si>
    <t>RAKESH MISHRA</t>
  </si>
  <si>
    <t>SAUMYA VERMA</t>
  </si>
  <si>
    <t>NAZIR AHMAD</t>
  </si>
  <si>
    <t>VAIBHAV GUPTA</t>
  </si>
  <si>
    <t>GENDAN LAL</t>
  </si>
  <si>
    <t>RAJESH GUTPA</t>
  </si>
  <si>
    <t>DCS-06 MONTHS</t>
  </si>
  <si>
    <t>RAJ BAHADUR</t>
  </si>
  <si>
    <t>ANSHUMAN</t>
  </si>
  <si>
    <t>MUBARAK ALI</t>
  </si>
  <si>
    <t>ARPIT SHUKLA</t>
  </si>
  <si>
    <t>BRAJESH KUMAR</t>
  </si>
  <si>
    <t>MAYANK GUPTA</t>
  </si>
  <si>
    <t>AverageIF</t>
  </si>
  <si>
    <t>AverageIFS</t>
  </si>
  <si>
    <t>day</t>
  </si>
  <si>
    <t>NA</t>
  </si>
  <si>
    <t>=</t>
  </si>
  <si>
    <t>&gt;</t>
  </si>
  <si>
    <t>&lt;</t>
  </si>
  <si>
    <t>&gt;=</t>
  </si>
  <si>
    <t>&lt;=</t>
  </si>
  <si>
    <t>&lt;&gt;</t>
  </si>
  <si>
    <t>Equal to</t>
  </si>
  <si>
    <t>Greater than</t>
  </si>
  <si>
    <t>Greater than or Equal to</t>
  </si>
  <si>
    <t>Less than</t>
  </si>
  <si>
    <t>Less than or Equal to</t>
  </si>
  <si>
    <t>Not Equal to</t>
  </si>
  <si>
    <t>Cibil Score</t>
  </si>
  <si>
    <t>Salary</t>
  </si>
  <si>
    <t>Loan Amount</t>
  </si>
  <si>
    <t>Contact Number</t>
  </si>
  <si>
    <t>ID No.</t>
  </si>
  <si>
    <t>B. Time</t>
  </si>
  <si>
    <t>ADASM</t>
  </si>
  <si>
    <t>ADFA</t>
  </si>
  <si>
    <t>O-Level</t>
  </si>
  <si>
    <t>8 to 9</t>
  </si>
  <si>
    <t>9 to 10</t>
  </si>
  <si>
    <t>10 to 12</t>
  </si>
  <si>
    <t>3 to 5</t>
  </si>
  <si>
    <t>DGET</t>
  </si>
  <si>
    <t>LOOKUP</t>
  </si>
  <si>
    <t>VLOOKUP</t>
  </si>
  <si>
    <t>HLOOKUP</t>
  </si>
  <si>
    <t/>
  </si>
  <si>
    <t>INDEX</t>
  </si>
  <si>
    <t>MATCH</t>
  </si>
  <si>
    <t>IFERRORR</t>
  </si>
  <si>
    <t>S1</t>
  </si>
  <si>
    <t>S2</t>
  </si>
  <si>
    <t>S3</t>
  </si>
  <si>
    <t>S4</t>
  </si>
  <si>
    <t>S5</t>
  </si>
  <si>
    <t>BT</t>
  </si>
  <si>
    <t>s4</t>
  </si>
  <si>
    <t>s3</t>
  </si>
  <si>
    <t>lookup</t>
  </si>
  <si>
    <t>vlookup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</si>
</sst>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3" formatCode="_(* #,##0.00_);_(* \(#,##0.00\);_(* &quot;-&quot;??_);_(@_)"/>
    <numFmt numFmtId="164" formatCode="[$-409]dd\-mmm\-yy;@"/>
    <numFmt numFmtId="165" formatCode="[$-409]d\-mmm\-yy;@"/>
    <numFmt numFmtId="166" formatCode="[$-409]h:mm\ AM/PM;@"/>
    <numFmt numFmtId="167" formatCode="[$-409]dd/m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Vrinda"/>
      <family val="2"/>
    </font>
    <font>
      <b/>
      <sz val="11"/>
      <color theme="1"/>
      <name val="Vrinda"/>
      <family val="2"/>
    </font>
    <font>
      <u/>
      <sz val="20.9"/>
      <color theme="10"/>
      <name val="Calibri"/>
      <family val="2"/>
    </font>
    <font>
      <u/>
      <sz val="14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2060"/>
      <name val="Vrinda"/>
      <family val="2"/>
    </font>
    <font>
      <sz val="10"/>
      <color theme="1"/>
      <name val="Arial Unicode MS"/>
      <family val="2"/>
    </font>
    <font>
      <b/>
      <sz val="11"/>
      <color rgb="FF000000"/>
      <name val="Calibri"/>
      <family val="2"/>
      <charset val="1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14" fontId="0" fillId="0" borderId="0" xfId="0" applyNumberFormat="1"/>
    <xf numFmtId="164" fontId="0" fillId="0" borderId="0" xfId="0" applyNumberFormat="1"/>
    <xf numFmtId="22" fontId="0" fillId="0" borderId="0" xfId="0" applyNumberFormat="1"/>
    <xf numFmtId="15" fontId="0" fillId="0" borderId="0" xfId="0" applyNumberFormat="1"/>
    <xf numFmtId="165" fontId="0" fillId="0" borderId="0" xfId="0" applyNumberFormat="1"/>
    <xf numFmtId="18" fontId="0" fillId="0" borderId="0" xfId="0" applyNumberFormat="1"/>
    <xf numFmtId="166" fontId="1" fillId="0" borderId="0" xfId="0" applyNumberFormat="1" applyFont="1"/>
    <xf numFmtId="166" fontId="0" fillId="0" borderId="0" xfId="0" applyNumberFormat="1"/>
    <xf numFmtId="0" fontId="0" fillId="0" borderId="0" xfId="0" applyFont="1"/>
    <xf numFmtId="0" fontId="1" fillId="4" borderId="0" xfId="0" applyFont="1" applyFill="1"/>
    <xf numFmtId="0" fontId="5" fillId="0" borderId="0" xfId="1" applyFont="1" applyAlignment="1" applyProtection="1"/>
    <xf numFmtId="0" fontId="0" fillId="0" borderId="0" xfId="0" applyNumberFormat="1"/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Alignment="1">
      <alignment horizontal="right"/>
    </xf>
    <xf numFmtId="0" fontId="0" fillId="0" borderId="0" xfId="0" applyNumberFormat="1" applyAlignment="1">
      <alignment horizontal="left"/>
    </xf>
    <xf numFmtId="0" fontId="1" fillId="5" borderId="0" xfId="0" applyNumberFormat="1" applyFont="1" applyFill="1" applyAlignment="1">
      <alignment horizontal="center"/>
    </xf>
    <xf numFmtId="0" fontId="0" fillId="0" borderId="0" xfId="2" applyNumberFormat="1" applyFont="1"/>
    <xf numFmtId="0" fontId="7" fillId="0" borderId="0" xfId="0" applyNumberFormat="1" applyFont="1" applyFill="1" applyAlignment="1">
      <alignment horizontal="right"/>
    </xf>
    <xf numFmtId="0" fontId="7" fillId="0" borderId="0" xfId="0" applyNumberFormat="1" applyFont="1" applyFill="1" applyBorder="1" applyAlignment="1">
      <alignment horizontal="right"/>
    </xf>
    <xf numFmtId="0" fontId="0" fillId="0" borderId="0" xfId="0" applyNumberFormat="1" applyFont="1" applyBorder="1"/>
    <xf numFmtId="0" fontId="0" fillId="0" borderId="0" xfId="0" applyNumberFormat="1" applyBorder="1"/>
    <xf numFmtId="0" fontId="0" fillId="0" borderId="0" xfId="0" applyNumberFormat="1" applyBorder="1" applyAlignment="1">
      <alignment horizontal="left"/>
    </xf>
    <xf numFmtId="0" fontId="1" fillId="0" borderId="0" xfId="0" applyNumberFormat="1" applyFont="1" applyBorder="1"/>
    <xf numFmtId="0" fontId="7" fillId="5" borderId="0" xfId="0" applyNumberFormat="1" applyFont="1" applyFill="1"/>
    <xf numFmtId="9" fontId="0" fillId="0" borderId="0" xfId="0" applyNumberFormat="1" applyBorder="1"/>
    <xf numFmtId="8" fontId="0" fillId="0" borderId="0" xfId="0" applyNumberFormat="1" applyBorder="1"/>
    <xf numFmtId="9" fontId="0" fillId="0" borderId="0" xfId="0" applyNumberFormat="1" applyFont="1"/>
    <xf numFmtId="8" fontId="0" fillId="0" borderId="0" xfId="0" applyNumberFormat="1" applyFont="1"/>
    <xf numFmtId="8" fontId="0" fillId="0" borderId="0" xfId="0" applyNumberFormat="1"/>
    <xf numFmtId="43" fontId="0" fillId="0" borderId="0" xfId="2" applyFont="1"/>
    <xf numFmtId="9" fontId="0" fillId="0" borderId="0" xfId="3" applyFont="1" applyAlignment="1">
      <alignment horizontal="left"/>
    </xf>
    <xf numFmtId="9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Protection="1"/>
    <xf numFmtId="0" fontId="1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0" fillId="0" borderId="0" xfId="0" applyFont="1" applyBorder="1" applyAlignment="1">
      <alignment horizontal="left"/>
    </xf>
    <xf numFmtId="0" fontId="10" fillId="0" borderId="0" xfId="0" applyFont="1" applyAlignment="1" applyProtection="1"/>
    <xf numFmtId="0" fontId="11" fillId="2" borderId="0" xfId="0" applyFont="1" applyFill="1" applyAlignment="1">
      <alignment horizontal="center"/>
    </xf>
    <xf numFmtId="167" fontId="0" fillId="0" borderId="0" xfId="0" applyNumberFormat="1"/>
    <xf numFmtId="0" fontId="0" fillId="0" borderId="2" xfId="0" applyNumberFormat="1" applyBorder="1"/>
    <xf numFmtId="0" fontId="0" fillId="0" borderId="3" xfId="0" applyNumberFormat="1" applyBorder="1"/>
    <xf numFmtId="0" fontId="0" fillId="0" borderId="3" xfId="0" applyNumberFormat="1" applyBorder="1" applyAlignment="1">
      <alignment horizontal="right"/>
    </xf>
    <xf numFmtId="0" fontId="0" fillId="0" borderId="4" xfId="0" applyNumberFormat="1" applyBorder="1"/>
    <xf numFmtId="0" fontId="0" fillId="0" borderId="3" xfId="0" applyNumberFormat="1" applyFont="1" applyBorder="1"/>
    <xf numFmtId="0" fontId="12" fillId="2" borderId="1" xfId="0" applyNumberFormat="1" applyFont="1" applyFill="1" applyBorder="1" applyAlignment="1">
      <alignment horizontal="center"/>
    </xf>
    <xf numFmtId="0" fontId="12" fillId="2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1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8" fillId="6" borderId="0" xfId="0" applyNumberFormat="1" applyFont="1" applyFill="1" applyAlignment="1">
      <alignment horizontal="center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4"/>
  <sheetViews>
    <sheetView zoomScale="85" zoomScaleNormal="85" workbookViewId="0">
      <selection activeCell="Q15" sqref="Q15:R19"/>
    </sheetView>
  </sheetViews>
  <sheetFormatPr defaultRowHeight="15" x14ac:dyDescent="0.25"/>
  <cols>
    <col min="1" max="1" width="3.7109375" customWidth="1"/>
  </cols>
  <sheetData>
    <row r="2" spans="1:22" ht="17.25" x14ac:dyDescent="0.35">
      <c r="B2" s="58" t="s">
        <v>0</v>
      </c>
      <c r="C2" s="59"/>
      <c r="E2" s="58" t="s">
        <v>1</v>
      </c>
      <c r="F2" s="59"/>
      <c r="H2" s="58" t="s">
        <v>2</v>
      </c>
      <c r="I2" s="59"/>
      <c r="K2" s="58" t="s">
        <v>3</v>
      </c>
      <c r="L2" s="58"/>
      <c r="M2" s="58"/>
      <c r="O2" s="58" t="s">
        <v>4</v>
      </c>
      <c r="P2" s="59"/>
      <c r="R2" s="58" t="s">
        <v>5</v>
      </c>
      <c r="S2" s="59"/>
      <c r="U2" s="58" t="s">
        <v>6</v>
      </c>
      <c r="V2" s="59"/>
    </row>
    <row r="3" spans="1:22" x14ac:dyDescent="0.25">
      <c r="B3" s="1" t="s">
        <v>11</v>
      </c>
      <c r="C3" s="1" t="s">
        <v>12</v>
      </c>
      <c r="D3" s="1"/>
      <c r="E3" s="1" t="s">
        <v>11</v>
      </c>
      <c r="F3" s="1" t="s">
        <v>12</v>
      </c>
      <c r="G3" s="1"/>
      <c r="H3" s="1" t="s">
        <v>11</v>
      </c>
      <c r="I3" s="1" t="s">
        <v>12</v>
      </c>
      <c r="J3" s="1"/>
      <c r="K3" s="1" t="s">
        <v>11</v>
      </c>
      <c r="L3" s="1" t="s">
        <v>13</v>
      </c>
      <c r="M3" s="1" t="s">
        <v>12</v>
      </c>
      <c r="N3" s="1"/>
      <c r="O3" s="1" t="s">
        <v>11</v>
      </c>
      <c r="P3" s="1" t="s">
        <v>12</v>
      </c>
      <c r="Q3" s="1"/>
      <c r="R3" s="1" t="s">
        <v>11</v>
      </c>
      <c r="S3" s="1" t="s">
        <v>12</v>
      </c>
      <c r="T3" s="1"/>
      <c r="U3" s="1" t="s">
        <v>11</v>
      </c>
      <c r="V3" s="1" t="s">
        <v>12</v>
      </c>
    </row>
    <row r="4" spans="1:22" x14ac:dyDescent="0.25">
      <c r="B4">
        <v>7</v>
      </c>
      <c r="E4">
        <v>7</v>
      </c>
      <c r="H4">
        <v>7</v>
      </c>
      <c r="K4">
        <v>5</v>
      </c>
      <c r="L4">
        <v>3</v>
      </c>
      <c r="O4">
        <v>1</v>
      </c>
      <c r="P4" s="2"/>
      <c r="R4">
        <v>64</v>
      </c>
      <c r="U4">
        <v>54</v>
      </c>
    </row>
    <row r="5" spans="1:22" x14ac:dyDescent="0.25">
      <c r="B5">
        <v>6</v>
      </c>
      <c r="E5">
        <v>6</v>
      </c>
      <c r="H5">
        <v>6</v>
      </c>
      <c r="K5">
        <v>4</v>
      </c>
      <c r="L5">
        <v>2</v>
      </c>
      <c r="O5">
        <v>5</v>
      </c>
      <c r="P5" s="2"/>
      <c r="U5">
        <v>63</v>
      </c>
    </row>
    <row r="6" spans="1:22" x14ac:dyDescent="0.25">
      <c r="B6">
        <v>109</v>
      </c>
      <c r="E6">
        <v>5</v>
      </c>
      <c r="H6">
        <v>109</v>
      </c>
      <c r="K6">
        <v>3</v>
      </c>
      <c r="L6">
        <v>6</v>
      </c>
      <c r="O6">
        <v>69</v>
      </c>
      <c r="P6" s="2"/>
      <c r="U6">
        <v>52</v>
      </c>
    </row>
    <row r="7" spans="1:22" x14ac:dyDescent="0.25">
      <c r="B7">
        <v>9</v>
      </c>
      <c r="E7">
        <v>9</v>
      </c>
      <c r="H7">
        <v>9</v>
      </c>
      <c r="K7">
        <v>6</v>
      </c>
      <c r="L7">
        <v>4</v>
      </c>
      <c r="O7">
        <v>8</v>
      </c>
      <c r="P7" s="2"/>
      <c r="U7">
        <v>92</v>
      </c>
    </row>
    <row r="8" spans="1:22" x14ac:dyDescent="0.25">
      <c r="B8">
        <v>10</v>
      </c>
      <c r="E8">
        <v>3</v>
      </c>
      <c r="H8">
        <v>10</v>
      </c>
      <c r="O8">
        <v>40</v>
      </c>
      <c r="P8" s="2"/>
      <c r="U8">
        <v>52</v>
      </c>
    </row>
    <row r="9" spans="1:22" x14ac:dyDescent="0.25">
      <c r="B9">
        <v>15</v>
      </c>
      <c r="H9">
        <v>15</v>
      </c>
    </row>
    <row r="10" spans="1:22" x14ac:dyDescent="0.25">
      <c r="B10">
        <v>14</v>
      </c>
      <c r="H10">
        <v>14</v>
      </c>
      <c r="P10" s="2"/>
    </row>
    <row r="11" spans="1:22" x14ac:dyDescent="0.25">
      <c r="B11">
        <v>3</v>
      </c>
      <c r="H11">
        <v>3</v>
      </c>
    </row>
    <row r="14" spans="1:22" ht="17.25" x14ac:dyDescent="0.35">
      <c r="B14" s="58" t="s">
        <v>7</v>
      </c>
      <c r="C14" s="59"/>
      <c r="G14" s="58" t="s">
        <v>131</v>
      </c>
      <c r="H14" s="59"/>
      <c r="J14" s="58" t="s">
        <v>132</v>
      </c>
      <c r="K14" s="59"/>
    </row>
    <row r="15" spans="1:22" s="1" customFormat="1" ht="17.25" x14ac:dyDescent="0.35">
      <c r="A15"/>
      <c r="B15" s="1" t="s">
        <v>14</v>
      </c>
      <c r="C15" s="1" t="s">
        <v>15</v>
      </c>
      <c r="N15" s="58" t="s">
        <v>8</v>
      </c>
      <c r="O15" s="59"/>
      <c r="P15"/>
      <c r="Q15" s="58" t="s">
        <v>9</v>
      </c>
      <c r="R15" s="59"/>
      <c r="S15"/>
      <c r="T15"/>
      <c r="U15" s="58" t="s">
        <v>10</v>
      </c>
      <c r="V15" s="59"/>
    </row>
    <row r="16" spans="1:22" ht="17.25" x14ac:dyDescent="0.35">
      <c r="B16" t="s">
        <v>18</v>
      </c>
      <c r="C16">
        <v>3000</v>
      </c>
      <c r="D16" s="56" t="s">
        <v>16</v>
      </c>
      <c r="E16" s="57"/>
      <c r="N16" s="1" t="s">
        <v>11</v>
      </c>
      <c r="O16" s="1" t="s">
        <v>12</v>
      </c>
      <c r="P16" s="1"/>
      <c r="Q16" s="1" t="s">
        <v>11</v>
      </c>
      <c r="R16" s="1" t="s">
        <v>21</v>
      </c>
      <c r="S16" s="1" t="s">
        <v>12</v>
      </c>
      <c r="T16" s="1"/>
      <c r="U16" s="1" t="s">
        <v>11</v>
      </c>
      <c r="V16" s="1" t="s">
        <v>12</v>
      </c>
    </row>
    <row r="17" spans="2:21" x14ac:dyDescent="0.25">
      <c r="B17" t="s">
        <v>19</v>
      </c>
      <c r="C17">
        <v>4500</v>
      </c>
      <c r="D17" t="s">
        <v>14</v>
      </c>
      <c r="E17" t="s">
        <v>20</v>
      </c>
      <c r="N17">
        <v>54.8</v>
      </c>
      <c r="Q17">
        <v>45</v>
      </c>
      <c r="R17">
        <v>2</v>
      </c>
      <c r="U17">
        <v>54.8</v>
      </c>
    </row>
    <row r="18" spans="2:21" x14ac:dyDescent="0.25">
      <c r="B18" t="s">
        <v>17</v>
      </c>
      <c r="C18">
        <v>2000</v>
      </c>
      <c r="D18" t="s">
        <v>22</v>
      </c>
      <c r="N18">
        <v>60.32</v>
      </c>
      <c r="Q18">
        <v>63</v>
      </c>
      <c r="R18">
        <v>6</v>
      </c>
      <c r="U18">
        <v>60.32</v>
      </c>
    </row>
    <row r="19" spans="2:21" x14ac:dyDescent="0.25">
      <c r="B19" t="s">
        <v>18</v>
      </c>
      <c r="C19">
        <v>1500</v>
      </c>
      <c r="N19">
        <v>50.64</v>
      </c>
      <c r="Q19">
        <v>56</v>
      </c>
      <c r="R19">
        <v>3</v>
      </c>
      <c r="U19">
        <v>50.64</v>
      </c>
    </row>
    <row r="20" spans="2:21" x14ac:dyDescent="0.25">
      <c r="B20" t="s">
        <v>19</v>
      </c>
      <c r="C20">
        <v>2500</v>
      </c>
      <c r="N20">
        <v>80.599999999999994</v>
      </c>
      <c r="Q20">
        <v>95</v>
      </c>
      <c r="R20">
        <v>5</v>
      </c>
      <c r="U20">
        <v>80.599999999999994</v>
      </c>
    </row>
    <row r="21" spans="2:21" x14ac:dyDescent="0.25">
      <c r="B21" t="s">
        <v>17</v>
      </c>
      <c r="C21">
        <v>1000</v>
      </c>
      <c r="Q21">
        <v>12</v>
      </c>
      <c r="R21">
        <v>4</v>
      </c>
    </row>
    <row r="22" spans="2:21" x14ac:dyDescent="0.25">
      <c r="B22" t="s">
        <v>18</v>
      </c>
      <c r="C22">
        <v>1500</v>
      </c>
    </row>
    <row r="23" spans="2:21" x14ac:dyDescent="0.25">
      <c r="B23" t="s">
        <v>19</v>
      </c>
      <c r="C23">
        <v>2000</v>
      </c>
    </row>
    <row r="24" spans="2:21" x14ac:dyDescent="0.25">
      <c r="B24" t="s">
        <v>17</v>
      </c>
      <c r="C24">
        <v>2500</v>
      </c>
    </row>
  </sheetData>
  <mergeCells count="14">
    <mergeCell ref="D16:E16"/>
    <mergeCell ref="R2:S2"/>
    <mergeCell ref="U2:V2"/>
    <mergeCell ref="B14:C14"/>
    <mergeCell ref="N15:O15"/>
    <mergeCell ref="Q15:R15"/>
    <mergeCell ref="U15:V15"/>
    <mergeCell ref="B2:C2"/>
    <mergeCell ref="E2:F2"/>
    <mergeCell ref="H2:I2"/>
    <mergeCell ref="K2:M2"/>
    <mergeCell ref="O2:P2"/>
    <mergeCell ref="G14:H14"/>
    <mergeCell ref="J14:K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23"/>
  <sheetViews>
    <sheetView zoomScale="115" zoomScaleNormal="115" workbookViewId="0">
      <selection activeCell="I7" sqref="I7"/>
    </sheetView>
  </sheetViews>
  <sheetFormatPr defaultRowHeight="15" x14ac:dyDescent="0.25"/>
  <cols>
    <col min="1" max="1" width="3.7109375" customWidth="1"/>
    <col min="3" max="3" width="9.7109375" bestFit="1" customWidth="1"/>
    <col min="6" max="6" width="14.85546875" bestFit="1" customWidth="1"/>
    <col min="8" max="8" width="9.28515625" bestFit="1" customWidth="1"/>
    <col min="9" max="9" width="10.85546875" customWidth="1"/>
    <col min="11" max="11" width="10.28515625" bestFit="1" customWidth="1"/>
    <col min="19" max="19" width="9.85546875" bestFit="1" customWidth="1"/>
  </cols>
  <sheetData>
    <row r="2" spans="1:22" ht="17.25" x14ac:dyDescent="0.35">
      <c r="B2" s="58" t="s">
        <v>23</v>
      </c>
      <c r="C2" s="59"/>
      <c r="E2" s="58" t="s">
        <v>24</v>
      </c>
      <c r="F2" s="59"/>
      <c r="H2" s="58" t="s">
        <v>25</v>
      </c>
      <c r="I2" s="59"/>
      <c r="K2" s="58" t="s">
        <v>26</v>
      </c>
      <c r="L2" s="58"/>
      <c r="M2" s="58"/>
      <c r="O2" s="58" t="s">
        <v>27</v>
      </c>
      <c r="P2" s="59"/>
      <c r="R2" s="58" t="s">
        <v>28</v>
      </c>
      <c r="S2" s="59"/>
    </row>
    <row r="3" spans="1:2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C4" s="43">
        <f ca="1">TODAY()</f>
        <v>45745</v>
      </c>
      <c r="F4" s="5">
        <f ca="1">NOW()</f>
        <v>45745.618713657408</v>
      </c>
      <c r="H4" s="6"/>
      <c r="I4" s="3"/>
      <c r="K4" s="7">
        <v>42415</v>
      </c>
      <c r="P4" s="2"/>
      <c r="S4" s="3"/>
    </row>
    <row r="5" spans="1:22" x14ac:dyDescent="0.25">
      <c r="K5" s="7">
        <v>42810</v>
      </c>
      <c r="P5" s="2"/>
      <c r="S5" s="3"/>
    </row>
    <row r="6" spans="1:22" x14ac:dyDescent="0.25">
      <c r="F6" t="s">
        <v>333</v>
      </c>
      <c r="G6" t="s">
        <v>33</v>
      </c>
      <c r="H6" t="s">
        <v>34</v>
      </c>
      <c r="K6" s="7">
        <v>43233</v>
      </c>
      <c r="P6" s="2"/>
      <c r="S6" s="3"/>
    </row>
    <row r="7" spans="1:22" x14ac:dyDescent="0.25">
      <c r="F7">
        <v>15</v>
      </c>
      <c r="G7">
        <v>2</v>
      </c>
      <c r="H7">
        <v>2023</v>
      </c>
      <c r="I7" s="4">
        <v>44972</v>
      </c>
      <c r="P7" s="2"/>
    </row>
    <row r="8" spans="1:22" x14ac:dyDescent="0.25">
      <c r="F8">
        <v>16</v>
      </c>
      <c r="G8">
        <v>3</v>
      </c>
      <c r="H8">
        <v>2024</v>
      </c>
      <c r="I8" s="4">
        <v>45367</v>
      </c>
      <c r="P8" s="2"/>
    </row>
    <row r="9" spans="1:22" x14ac:dyDescent="0.25">
      <c r="F9">
        <v>13</v>
      </c>
      <c r="G9">
        <v>5</v>
      </c>
      <c r="H9">
        <v>2025</v>
      </c>
      <c r="I9" s="4">
        <v>45790</v>
      </c>
    </row>
    <row r="10" spans="1:22" x14ac:dyDescent="0.25">
      <c r="P10" s="2"/>
    </row>
    <row r="14" spans="1:22" ht="17.25" x14ac:dyDescent="0.35">
      <c r="B14" s="58" t="s">
        <v>29</v>
      </c>
      <c r="C14" s="59"/>
      <c r="E14" s="58" t="s">
        <v>30</v>
      </c>
      <c r="F14" s="58"/>
      <c r="H14" s="58" t="s">
        <v>31</v>
      </c>
      <c r="I14" s="59"/>
      <c r="K14" s="58" t="s">
        <v>32</v>
      </c>
      <c r="L14" s="59"/>
    </row>
    <row r="15" spans="1:22" s="1" customFormat="1" x14ac:dyDescent="0.25">
      <c r="A15"/>
      <c r="E15" s="9">
        <v>0.23981481481481481</v>
      </c>
      <c r="N15"/>
      <c r="O15"/>
    </row>
    <row r="16" spans="1:22" x14ac:dyDescent="0.25">
      <c r="C16" s="8"/>
      <c r="E16" s="10">
        <v>0.27534722222222224</v>
      </c>
      <c r="F16" s="1"/>
      <c r="I16" s="1"/>
      <c r="L16" s="1"/>
    </row>
    <row r="17" spans="5:18" x14ac:dyDescent="0.25">
      <c r="E17" s="10">
        <v>0.30949074074074073</v>
      </c>
      <c r="F17" s="1"/>
      <c r="I17" s="1"/>
      <c r="L17" s="1"/>
    </row>
    <row r="18" spans="5:18" x14ac:dyDescent="0.25">
      <c r="E18" s="10">
        <v>0.35011574074074076</v>
      </c>
      <c r="F18" s="1"/>
      <c r="I18" s="1"/>
      <c r="L18" s="1"/>
    </row>
    <row r="19" spans="5:18" x14ac:dyDescent="0.25">
      <c r="E19" s="10">
        <v>0.17766203703703706</v>
      </c>
      <c r="F19" s="1"/>
      <c r="I19" s="1"/>
      <c r="L19" s="1"/>
    </row>
    <row r="20" spans="5:18" x14ac:dyDescent="0.25">
      <c r="E20" s="8"/>
      <c r="R20" s="3"/>
    </row>
    <row r="21" spans="5:18" x14ac:dyDescent="0.25">
      <c r="E21" s="8"/>
      <c r="P21" s="3"/>
    </row>
    <row r="22" spans="5:18" x14ac:dyDescent="0.25">
      <c r="E22" s="8"/>
    </row>
    <row r="23" spans="5:18" x14ac:dyDescent="0.25">
      <c r="E23" s="8"/>
    </row>
  </sheetData>
  <mergeCells count="10">
    <mergeCell ref="O2:P2"/>
    <mergeCell ref="R2:S2"/>
    <mergeCell ref="B14:C14"/>
    <mergeCell ref="H14:I14"/>
    <mergeCell ref="E14:F14"/>
    <mergeCell ref="K14:L14"/>
    <mergeCell ref="B2:C2"/>
    <mergeCell ref="E2:F2"/>
    <mergeCell ref="H2:I2"/>
    <mergeCell ref="K2:M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23"/>
  <sheetViews>
    <sheetView zoomScaleNormal="100" workbookViewId="0">
      <selection activeCell="D19" sqref="D19"/>
    </sheetView>
  </sheetViews>
  <sheetFormatPr defaultRowHeight="15" x14ac:dyDescent="0.25"/>
  <cols>
    <col min="1" max="1" width="3.7109375" customWidth="1"/>
    <col min="2" max="2" width="16.140625" bestFit="1" customWidth="1"/>
    <col min="3" max="3" width="13.85546875" customWidth="1"/>
    <col min="4" max="4" width="7" customWidth="1"/>
    <col min="6" max="6" width="14.7109375" bestFit="1" customWidth="1"/>
    <col min="7" max="7" width="16.5703125" customWidth="1"/>
    <col min="8" max="8" width="9.28515625" bestFit="1" customWidth="1"/>
    <col min="9" max="9" width="12.85546875" customWidth="1"/>
    <col min="10" max="10" width="6" customWidth="1"/>
    <col min="11" max="11" width="14.85546875" customWidth="1"/>
    <col min="12" max="12" width="13.85546875" customWidth="1"/>
    <col min="13" max="13" width="7" customWidth="1"/>
    <col min="17" max="17" width="15.42578125" customWidth="1"/>
    <col min="18" max="18" width="9.85546875" bestFit="1" customWidth="1"/>
  </cols>
  <sheetData>
    <row r="2" spans="1:18" ht="17.25" x14ac:dyDescent="0.35">
      <c r="B2" s="58" t="s">
        <v>37</v>
      </c>
      <c r="C2" s="59"/>
      <c r="E2" s="58" t="s">
        <v>38</v>
      </c>
      <c r="F2" s="59"/>
      <c r="H2" s="58" t="s">
        <v>39</v>
      </c>
      <c r="I2" s="59"/>
      <c r="K2" s="58" t="s">
        <v>40</v>
      </c>
      <c r="L2" s="58"/>
      <c r="N2" s="58" t="s">
        <v>41</v>
      </c>
      <c r="O2" s="59"/>
      <c r="Q2" s="58" t="s">
        <v>42</v>
      </c>
      <c r="R2" s="59"/>
    </row>
    <row r="3" spans="1:18" s="11" customFormat="1" x14ac:dyDescent="0.25">
      <c r="B3" s="11" t="s">
        <v>35</v>
      </c>
      <c r="Q3" s="11" t="s">
        <v>53</v>
      </c>
    </row>
    <row r="4" spans="1:18" x14ac:dyDescent="0.25">
      <c r="B4" t="s">
        <v>50</v>
      </c>
      <c r="C4" s="11"/>
      <c r="F4" s="11"/>
      <c r="H4" s="6"/>
      <c r="I4" s="11"/>
      <c r="K4" s="7"/>
      <c r="L4" s="11"/>
      <c r="N4" s="11"/>
      <c r="O4" s="2"/>
      <c r="Q4" t="s">
        <v>54</v>
      </c>
      <c r="R4" s="11"/>
    </row>
    <row r="5" spans="1:18" x14ac:dyDescent="0.25">
      <c r="B5" t="s">
        <v>36</v>
      </c>
      <c r="C5" s="11"/>
      <c r="F5" s="11"/>
      <c r="I5" s="11"/>
      <c r="K5" s="7"/>
      <c r="L5" s="11"/>
      <c r="N5" s="11"/>
      <c r="O5" s="2"/>
      <c r="Q5" t="s">
        <v>55</v>
      </c>
      <c r="R5" s="11"/>
    </row>
    <row r="6" spans="1:18" x14ac:dyDescent="0.25">
      <c r="B6" t="s">
        <v>49</v>
      </c>
      <c r="C6" s="11"/>
      <c r="F6" s="11"/>
      <c r="I6" s="11"/>
      <c r="K6" s="7"/>
      <c r="L6" s="11"/>
      <c r="N6" s="11"/>
      <c r="O6" s="2"/>
      <c r="Q6" t="s">
        <v>49</v>
      </c>
      <c r="R6" s="11"/>
    </row>
    <row r="7" spans="1:18" x14ac:dyDescent="0.25">
      <c r="B7" t="s">
        <v>51</v>
      </c>
      <c r="C7" s="11"/>
      <c r="F7" s="11"/>
      <c r="I7" s="11"/>
      <c r="L7" s="11"/>
      <c r="N7" s="11"/>
      <c r="O7" s="2"/>
      <c r="Q7" t="s">
        <v>56</v>
      </c>
      <c r="R7" s="11"/>
    </row>
    <row r="8" spans="1:18" x14ac:dyDescent="0.25">
      <c r="B8" t="s">
        <v>47</v>
      </c>
      <c r="C8" s="11"/>
      <c r="F8" s="11"/>
      <c r="I8" s="11"/>
      <c r="L8" s="11"/>
      <c r="N8" s="11"/>
      <c r="O8" s="2"/>
      <c r="Q8" t="s">
        <v>47</v>
      </c>
      <c r="R8" s="11"/>
    </row>
    <row r="9" spans="1:18" x14ac:dyDescent="0.25">
      <c r="B9" t="s">
        <v>48</v>
      </c>
      <c r="C9" s="11"/>
      <c r="F9" s="11"/>
      <c r="I9" s="11"/>
      <c r="L9" s="11"/>
      <c r="N9" s="11"/>
      <c r="Q9" t="s">
        <v>57</v>
      </c>
      <c r="R9" s="11"/>
    </row>
    <row r="10" spans="1:18" x14ac:dyDescent="0.25">
      <c r="O10" s="2"/>
    </row>
    <row r="14" spans="1:18" ht="17.25" x14ac:dyDescent="0.35">
      <c r="B14" s="58" t="s">
        <v>43</v>
      </c>
      <c r="C14" s="59"/>
      <c r="E14" s="58" t="s">
        <v>44</v>
      </c>
      <c r="F14" s="58"/>
      <c r="H14" s="58" t="s">
        <v>45</v>
      </c>
      <c r="I14" s="59"/>
      <c r="K14" s="58" t="s">
        <v>46</v>
      </c>
      <c r="L14" s="59"/>
    </row>
    <row r="15" spans="1:18" s="1" customFormat="1" x14ac:dyDescent="0.25">
      <c r="A15"/>
      <c r="B15" s="11" t="s">
        <v>35</v>
      </c>
      <c r="E15" s="9" t="s">
        <v>52</v>
      </c>
      <c r="F15" s="1" t="s">
        <v>58</v>
      </c>
      <c r="K15" s="1" t="s">
        <v>133</v>
      </c>
      <c r="N15"/>
    </row>
    <row r="16" spans="1:18" x14ac:dyDescent="0.25">
      <c r="B16" t="s">
        <v>50</v>
      </c>
      <c r="C16" s="1"/>
      <c r="E16" s="10" t="s">
        <v>59</v>
      </c>
      <c r="F16" s="1" t="s">
        <v>60</v>
      </c>
      <c r="G16" s="1"/>
      <c r="I16" s="1"/>
      <c r="K16" t="s">
        <v>134</v>
      </c>
      <c r="L16" s="1"/>
    </row>
    <row r="17" spans="2:12" x14ac:dyDescent="0.25">
      <c r="B17" t="s">
        <v>36</v>
      </c>
      <c r="C17" s="1"/>
      <c r="E17" s="9" t="s">
        <v>52</v>
      </c>
      <c r="F17" s="1" t="s">
        <v>64</v>
      </c>
      <c r="G17" s="1"/>
      <c r="I17" s="1"/>
      <c r="K17" t="s">
        <v>65</v>
      </c>
      <c r="L17" s="1"/>
    </row>
    <row r="18" spans="2:12" x14ac:dyDescent="0.25">
      <c r="B18" t="s">
        <v>49</v>
      </c>
      <c r="C18" s="1"/>
      <c r="E18" s="10" t="s">
        <v>62</v>
      </c>
      <c r="F18" s="1" t="s">
        <v>61</v>
      </c>
      <c r="G18" s="1"/>
      <c r="I18" s="1"/>
      <c r="K18" t="s">
        <v>135</v>
      </c>
      <c r="L18" s="1"/>
    </row>
    <row r="19" spans="2:12" x14ac:dyDescent="0.25">
      <c r="B19" t="s">
        <v>51</v>
      </c>
      <c r="C19" s="1"/>
      <c r="E19" s="9" t="s">
        <v>52</v>
      </c>
      <c r="F19" s="1" t="s">
        <v>58</v>
      </c>
      <c r="G19" s="1"/>
      <c r="I19" s="1"/>
      <c r="K19" t="s">
        <v>136</v>
      </c>
      <c r="L19" s="1"/>
    </row>
    <row r="20" spans="2:12" x14ac:dyDescent="0.25">
      <c r="B20" t="s">
        <v>47</v>
      </c>
      <c r="C20" s="1"/>
      <c r="E20" s="8" t="s">
        <v>63</v>
      </c>
      <c r="F20" s="1" t="s">
        <v>61</v>
      </c>
      <c r="G20" s="1"/>
      <c r="I20" s="1"/>
      <c r="K20" t="s">
        <v>137</v>
      </c>
      <c r="L20" s="1"/>
    </row>
    <row r="21" spans="2:12" x14ac:dyDescent="0.25">
      <c r="B21" t="s">
        <v>48</v>
      </c>
      <c r="C21" s="1"/>
      <c r="E21" s="8"/>
    </row>
    <row r="22" spans="2:12" x14ac:dyDescent="0.25">
      <c r="E22" s="8"/>
    </row>
    <row r="23" spans="2:12" x14ac:dyDescent="0.25">
      <c r="E23" s="8"/>
    </row>
  </sheetData>
  <mergeCells count="10">
    <mergeCell ref="N2:O2"/>
    <mergeCell ref="Q2:R2"/>
    <mergeCell ref="B14:C14"/>
    <mergeCell ref="E14:F14"/>
    <mergeCell ref="H14:I14"/>
    <mergeCell ref="K14:L14"/>
    <mergeCell ref="K2:L2"/>
    <mergeCell ref="B2:C2"/>
    <mergeCell ref="E2:F2"/>
    <mergeCell ref="H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25"/>
  <sheetViews>
    <sheetView zoomScaleNormal="100" workbookViewId="0">
      <selection activeCell="E27" sqref="E27"/>
    </sheetView>
  </sheetViews>
  <sheetFormatPr defaultRowHeight="15" x14ac:dyDescent="0.25"/>
  <cols>
    <col min="1" max="1" width="3.7109375" customWidth="1"/>
    <col min="2" max="2" width="16.140625" bestFit="1" customWidth="1"/>
    <col min="3" max="3" width="13.85546875" customWidth="1"/>
    <col min="5" max="5" width="13.140625" customWidth="1"/>
    <col min="6" max="6" width="13.85546875" bestFit="1" customWidth="1"/>
    <col min="7" max="7" width="18.85546875" customWidth="1"/>
    <col min="8" max="8" width="9.28515625" bestFit="1" customWidth="1"/>
    <col min="9" max="9" width="10.5703125" customWidth="1"/>
    <col min="11" max="11" width="11.85546875" customWidth="1"/>
    <col min="12" max="12" width="12.28515625" customWidth="1"/>
    <col min="13" max="13" width="8.85546875" customWidth="1"/>
    <col min="17" max="17" width="10.7109375" customWidth="1"/>
    <col min="18" max="18" width="9.85546875" bestFit="1" customWidth="1"/>
  </cols>
  <sheetData>
    <row r="2" spans="2:18" ht="17.25" x14ac:dyDescent="0.35">
      <c r="B2" s="58" t="s">
        <v>66</v>
      </c>
      <c r="C2" s="59"/>
      <c r="E2" s="58" t="s">
        <v>67</v>
      </c>
      <c r="F2" s="59"/>
      <c r="H2" s="58" t="s">
        <v>68</v>
      </c>
      <c r="I2" s="59"/>
      <c r="K2" s="58" t="s">
        <v>69</v>
      </c>
      <c r="L2" s="58"/>
      <c r="N2" s="58" t="s">
        <v>70</v>
      </c>
      <c r="O2" s="59"/>
      <c r="Q2" s="58" t="s">
        <v>71</v>
      </c>
      <c r="R2" s="59"/>
    </row>
    <row r="3" spans="2:18" s="11" customFormat="1" x14ac:dyDescent="0.25">
      <c r="B3" s="11">
        <v>9000</v>
      </c>
      <c r="E3" s="11">
        <v>25</v>
      </c>
      <c r="H3" s="11">
        <v>25</v>
      </c>
      <c r="K3" s="11">
        <v>25</v>
      </c>
      <c r="N3" s="11">
        <v>25</v>
      </c>
      <c r="Q3" s="11">
        <v>25</v>
      </c>
    </row>
    <row r="4" spans="2:18" x14ac:dyDescent="0.25">
      <c r="C4" s="11"/>
      <c r="E4">
        <v>30</v>
      </c>
      <c r="F4" s="11"/>
      <c r="H4">
        <v>30</v>
      </c>
      <c r="I4" s="11"/>
      <c r="K4">
        <v>30</v>
      </c>
      <c r="L4" s="11"/>
      <c r="N4" t="s">
        <v>76</v>
      </c>
      <c r="O4" s="2"/>
      <c r="Q4" t="s">
        <v>76</v>
      </c>
      <c r="R4" s="11"/>
    </row>
    <row r="5" spans="2:18" x14ac:dyDescent="0.25">
      <c r="B5">
        <v>12000</v>
      </c>
      <c r="C5" s="11"/>
      <c r="E5">
        <v>20</v>
      </c>
      <c r="F5" s="11"/>
      <c r="H5">
        <v>20</v>
      </c>
      <c r="I5" s="11"/>
      <c r="L5" s="11"/>
      <c r="N5">
        <v>252</v>
      </c>
      <c r="O5" s="2"/>
      <c r="Q5">
        <v>252</v>
      </c>
      <c r="R5" s="11"/>
    </row>
    <row r="6" spans="2:18" x14ac:dyDescent="0.25">
      <c r="B6" s="2">
        <v>15000</v>
      </c>
      <c r="C6" s="11">
        <f>ROUND(AVERAGEA(B3:B14),0)</f>
        <v>19909</v>
      </c>
      <c r="E6" s="2" t="s">
        <v>75</v>
      </c>
      <c r="F6" s="11"/>
      <c r="H6" s="2" t="s">
        <v>75</v>
      </c>
      <c r="I6" s="11">
        <f>COUNT(H3:H10)</f>
        <v>5</v>
      </c>
      <c r="K6" s="2"/>
      <c r="L6" s="11">
        <f>COUNTBLANK(K3:K10)</f>
        <v>3</v>
      </c>
      <c r="N6" s="2" t="s">
        <v>76</v>
      </c>
      <c r="O6" s="2">
        <f>COUNTA(N3:N10)</f>
        <v>7</v>
      </c>
      <c r="Q6" s="2" t="s">
        <v>76</v>
      </c>
      <c r="R6" s="11"/>
    </row>
    <row r="7" spans="2:18" x14ac:dyDescent="0.25">
      <c r="B7">
        <v>18000</v>
      </c>
      <c r="C7" s="11"/>
      <c r="E7">
        <v>22</v>
      </c>
      <c r="F7" s="11"/>
      <c r="H7">
        <v>22</v>
      </c>
      <c r="I7" s="11"/>
      <c r="K7">
        <v>22</v>
      </c>
      <c r="L7" s="11"/>
      <c r="N7">
        <v>22</v>
      </c>
      <c r="O7" s="2"/>
      <c r="Q7">
        <v>22</v>
      </c>
      <c r="R7" s="11"/>
    </row>
    <row r="8" spans="2:18" x14ac:dyDescent="0.25">
      <c r="B8" s="2">
        <v>16000</v>
      </c>
      <c r="C8" s="11">
        <f>SUM(B3:B14)</f>
        <v>219000</v>
      </c>
      <c r="E8" s="2" t="s">
        <v>75</v>
      </c>
      <c r="F8" s="11"/>
      <c r="H8" s="2" t="s">
        <v>75</v>
      </c>
      <c r="I8" s="11"/>
      <c r="K8" s="2" t="s">
        <v>75</v>
      </c>
      <c r="L8" s="11"/>
      <c r="N8" s="2" t="s">
        <v>76</v>
      </c>
      <c r="O8" s="2"/>
      <c r="Q8" s="2" t="s">
        <v>76</v>
      </c>
      <c r="R8" s="11"/>
    </row>
    <row r="9" spans="2:18" x14ac:dyDescent="0.25">
      <c r="B9" t="s">
        <v>334</v>
      </c>
      <c r="C9" s="11">
        <v>11</v>
      </c>
      <c r="F9" s="11"/>
      <c r="G9" s="42" t="s">
        <v>331</v>
      </c>
      <c r="I9" s="11"/>
      <c r="L9" s="11"/>
      <c r="R9" s="11"/>
    </row>
    <row r="10" spans="2:18" x14ac:dyDescent="0.25">
      <c r="B10">
        <v>35000</v>
      </c>
      <c r="E10">
        <v>25</v>
      </c>
      <c r="H10">
        <v>25</v>
      </c>
      <c r="K10">
        <v>25</v>
      </c>
      <c r="N10">
        <v>25</v>
      </c>
      <c r="O10" s="2"/>
      <c r="Q10">
        <v>25</v>
      </c>
    </row>
    <row r="11" spans="2:18" x14ac:dyDescent="0.25">
      <c r="B11">
        <v>28000</v>
      </c>
      <c r="C11">
        <f>C8/C9</f>
        <v>19909.090909090908</v>
      </c>
      <c r="G11" s="42" t="s">
        <v>332</v>
      </c>
    </row>
    <row r="12" spans="2:18" x14ac:dyDescent="0.25">
      <c r="B12">
        <v>29000</v>
      </c>
      <c r="G12" s="42"/>
    </row>
    <row r="13" spans="2:18" x14ac:dyDescent="0.25">
      <c r="B13">
        <v>32000</v>
      </c>
      <c r="G13" s="42"/>
    </row>
    <row r="14" spans="2:18" x14ac:dyDescent="0.25">
      <c r="B14">
        <v>25000</v>
      </c>
    </row>
    <row r="16" spans="2:18" ht="17.25" x14ac:dyDescent="0.35">
      <c r="B16" s="58" t="s">
        <v>72</v>
      </c>
      <c r="C16" s="59"/>
      <c r="E16" s="58" t="s">
        <v>73</v>
      </c>
      <c r="F16" s="58"/>
      <c r="H16" s="58" t="s">
        <v>74</v>
      </c>
      <c r="I16" s="59"/>
      <c r="L16" s="1"/>
      <c r="M16" s="1"/>
      <c r="N16" s="1"/>
      <c r="O16" s="1"/>
      <c r="P16" s="1"/>
    </row>
    <row r="17" spans="1:15" s="1" customFormat="1" x14ac:dyDescent="0.25">
      <c r="A17"/>
      <c r="B17" s="11">
        <v>25</v>
      </c>
      <c r="E17" s="9"/>
      <c r="H17" s="11">
        <v>25</v>
      </c>
    </row>
    <row r="18" spans="1:15" x14ac:dyDescent="0.25">
      <c r="B18">
        <v>30</v>
      </c>
      <c r="C18" s="1"/>
      <c r="E18" s="10"/>
      <c r="F18" s="1"/>
      <c r="G18" s="1"/>
      <c r="H18">
        <v>30</v>
      </c>
      <c r="I18" s="1"/>
      <c r="L18" s="1"/>
      <c r="M18" s="1"/>
      <c r="N18" s="1"/>
      <c r="O18" s="1"/>
    </row>
    <row r="19" spans="1:15" x14ac:dyDescent="0.25">
      <c r="B19">
        <v>20</v>
      </c>
      <c r="C19" s="1">
        <f>MIN(B17:B24)</f>
        <v>20</v>
      </c>
      <c r="E19" s="9"/>
      <c r="F19" s="1"/>
      <c r="G19" s="1"/>
      <c r="H19">
        <v>20</v>
      </c>
      <c r="I19" s="1"/>
      <c r="L19" s="1"/>
      <c r="M19" s="1"/>
      <c r="N19" s="1"/>
      <c r="O19" s="1"/>
    </row>
    <row r="20" spans="1:15" x14ac:dyDescent="0.25">
      <c r="B20" s="2">
        <v>250</v>
      </c>
      <c r="C20" s="1"/>
      <c r="E20" s="10"/>
      <c r="F20" s="1"/>
      <c r="G20" s="1"/>
      <c r="H20" s="2">
        <v>30</v>
      </c>
      <c r="I20" s="1"/>
      <c r="L20" s="1"/>
      <c r="M20" s="1"/>
      <c r="N20" s="1"/>
      <c r="O20" s="1"/>
    </row>
    <row r="21" spans="1:15" x14ac:dyDescent="0.25">
      <c r="B21">
        <v>22</v>
      </c>
      <c r="C21" s="1">
        <f>MAX(B17:B24)</f>
        <v>250</v>
      </c>
      <c r="E21" s="9"/>
      <c r="F21" s="1"/>
      <c r="G21" s="1"/>
      <c r="H21">
        <v>22</v>
      </c>
      <c r="I21" s="1">
        <f>_xlfn.MODE.MULT(H17:H25)</f>
        <v>25</v>
      </c>
      <c r="L21" s="1"/>
      <c r="M21" s="1"/>
      <c r="N21" s="1"/>
      <c r="O21" s="1"/>
    </row>
    <row r="22" spans="1:15" x14ac:dyDescent="0.25">
      <c r="B22" s="2" t="s">
        <v>75</v>
      </c>
      <c r="C22" s="1"/>
      <c r="E22" s="8"/>
      <c r="F22" s="1"/>
      <c r="G22" s="1"/>
      <c r="H22" s="2">
        <v>25</v>
      </c>
      <c r="I22" s="1"/>
      <c r="L22" s="1"/>
    </row>
    <row r="23" spans="1:15" x14ac:dyDescent="0.25">
      <c r="C23" s="1"/>
      <c r="E23" s="8"/>
      <c r="H23">
        <v>22</v>
      </c>
    </row>
    <row r="24" spans="1:15" x14ac:dyDescent="0.25">
      <c r="B24">
        <v>25</v>
      </c>
      <c r="E24" s="8"/>
      <c r="H24">
        <v>25</v>
      </c>
    </row>
    <row r="25" spans="1:15" x14ac:dyDescent="0.25">
      <c r="E25" s="8"/>
      <c r="H25">
        <v>30</v>
      </c>
    </row>
  </sheetData>
  <mergeCells count="9">
    <mergeCell ref="K2:L2"/>
    <mergeCell ref="N2:O2"/>
    <mergeCell ref="Q2:R2"/>
    <mergeCell ref="B16:C16"/>
    <mergeCell ref="E16:F16"/>
    <mergeCell ref="H16:I16"/>
    <mergeCell ref="B2:C2"/>
    <mergeCell ref="E2:F2"/>
    <mergeCell ref="H2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15"/>
  <sheetViews>
    <sheetView topLeftCell="A4" zoomScale="145" zoomScaleNormal="145" workbookViewId="0">
      <selection activeCell="H10" sqref="H10"/>
    </sheetView>
  </sheetViews>
  <sheetFormatPr defaultRowHeight="15" x14ac:dyDescent="0.25"/>
  <cols>
    <col min="1" max="2" width="7.140625" bestFit="1" customWidth="1"/>
    <col min="3" max="3" width="8" bestFit="1" customWidth="1"/>
    <col min="4" max="4" width="7.28515625" bestFit="1" customWidth="1"/>
    <col min="5" max="5" width="8.140625" customWidth="1"/>
    <col min="6" max="6" width="10.7109375" bestFit="1" customWidth="1"/>
    <col min="7" max="7" width="8.5703125" bestFit="1" customWidth="1"/>
    <col min="8" max="8" width="8" bestFit="1" customWidth="1"/>
    <col min="9" max="9" width="8.5703125" bestFit="1" customWidth="1"/>
    <col min="10" max="10" width="11.140625" bestFit="1" customWidth="1"/>
    <col min="11" max="11" width="9.28515625" bestFit="1" customWidth="1"/>
    <col min="12" max="12" width="8" bestFit="1" customWidth="1"/>
    <col min="13" max="13" width="11.42578125" bestFit="1" customWidth="1"/>
  </cols>
  <sheetData>
    <row r="2" spans="2:13" ht="17.25" x14ac:dyDescent="0.35">
      <c r="B2" s="12" t="s">
        <v>77</v>
      </c>
      <c r="C2" s="12" t="s">
        <v>78</v>
      </c>
      <c r="D2" s="12" t="s">
        <v>14</v>
      </c>
      <c r="E2" s="12" t="s">
        <v>79</v>
      </c>
      <c r="F2" s="12" t="s">
        <v>373</v>
      </c>
      <c r="H2" s="12" t="s">
        <v>78</v>
      </c>
      <c r="I2" s="12" t="s">
        <v>90</v>
      </c>
      <c r="J2" s="12" t="s">
        <v>91</v>
      </c>
      <c r="K2" s="12" t="s">
        <v>92</v>
      </c>
      <c r="M2" s="54" t="s">
        <v>361</v>
      </c>
    </row>
    <row r="3" spans="2:13" ht="17.25" x14ac:dyDescent="0.35">
      <c r="B3" t="s">
        <v>368</v>
      </c>
      <c r="C3" t="s">
        <v>80</v>
      </c>
      <c r="D3" t="s">
        <v>85</v>
      </c>
      <c r="E3">
        <v>25</v>
      </c>
      <c r="F3" s="2" t="s">
        <v>87</v>
      </c>
      <c r="H3" t="s">
        <v>80</v>
      </c>
      <c r="I3">
        <v>2509</v>
      </c>
      <c r="J3">
        <v>2575</v>
      </c>
      <c r="K3">
        <v>2552</v>
      </c>
      <c r="M3" s="55" t="s">
        <v>362</v>
      </c>
    </row>
    <row r="4" spans="2:13" ht="17.25" x14ac:dyDescent="0.35">
      <c r="B4" t="s">
        <v>369</v>
      </c>
      <c r="C4" t="s">
        <v>35</v>
      </c>
      <c r="D4" t="s">
        <v>17</v>
      </c>
      <c r="E4">
        <v>20</v>
      </c>
      <c r="F4" s="2" t="s">
        <v>88</v>
      </c>
      <c r="H4" t="s">
        <v>35</v>
      </c>
      <c r="I4">
        <v>2554</v>
      </c>
      <c r="J4">
        <v>2796</v>
      </c>
      <c r="K4">
        <v>2975</v>
      </c>
      <c r="M4" s="55" t="s">
        <v>363</v>
      </c>
    </row>
    <row r="5" spans="2:13" x14ac:dyDescent="0.25">
      <c r="B5" t="s">
        <v>370</v>
      </c>
      <c r="C5" t="s">
        <v>81</v>
      </c>
      <c r="D5" t="s">
        <v>84</v>
      </c>
      <c r="E5">
        <v>23</v>
      </c>
      <c r="F5" s="2" t="s">
        <v>88</v>
      </c>
      <c r="H5" t="s">
        <v>81</v>
      </c>
      <c r="I5">
        <v>2840</v>
      </c>
      <c r="J5">
        <v>2582</v>
      </c>
      <c r="K5">
        <v>2904</v>
      </c>
      <c r="M5" t="s">
        <v>364</v>
      </c>
    </row>
    <row r="6" spans="2:13" ht="17.25" x14ac:dyDescent="0.35">
      <c r="B6" t="s">
        <v>371</v>
      </c>
      <c r="C6" t="s">
        <v>82</v>
      </c>
      <c r="D6" t="s">
        <v>85</v>
      </c>
      <c r="E6">
        <v>24</v>
      </c>
      <c r="F6" s="2" t="s">
        <v>87</v>
      </c>
      <c r="H6" t="s">
        <v>82</v>
      </c>
      <c r="I6">
        <v>2554</v>
      </c>
      <c r="J6">
        <v>2733</v>
      </c>
      <c r="K6">
        <v>2993</v>
      </c>
      <c r="M6" s="51" t="s">
        <v>365</v>
      </c>
    </row>
    <row r="7" spans="2:13" ht="17.25" x14ac:dyDescent="0.35">
      <c r="B7" t="s">
        <v>372</v>
      </c>
      <c r="C7" t="s">
        <v>83</v>
      </c>
      <c r="D7" t="s">
        <v>86</v>
      </c>
      <c r="E7">
        <v>19</v>
      </c>
      <c r="F7" s="2" t="s">
        <v>89</v>
      </c>
      <c r="H7" t="s">
        <v>83</v>
      </c>
      <c r="I7">
        <v>2558</v>
      </c>
      <c r="J7">
        <v>2557</v>
      </c>
      <c r="K7">
        <v>2584</v>
      </c>
      <c r="M7" s="51" t="s">
        <v>366</v>
      </c>
    </row>
    <row r="8" spans="2:13" x14ac:dyDescent="0.25">
      <c r="M8" t="s">
        <v>364</v>
      </c>
    </row>
    <row r="9" spans="2:13" ht="17.25" x14ac:dyDescent="0.35">
      <c r="B9" s="12" t="s">
        <v>77</v>
      </c>
      <c r="C9" s="12" t="s">
        <v>78</v>
      </c>
      <c r="D9" s="12" t="s">
        <v>14</v>
      </c>
      <c r="E9" s="12" t="s">
        <v>79</v>
      </c>
      <c r="F9" s="12" t="s">
        <v>373</v>
      </c>
      <c r="J9" t="s">
        <v>83</v>
      </c>
      <c r="M9" s="55" t="s">
        <v>367</v>
      </c>
    </row>
    <row r="10" spans="2:13" x14ac:dyDescent="0.25">
      <c r="B10" t="s">
        <v>375</v>
      </c>
      <c r="C10" t="str">
        <f>LOOKUP($B$10,$B$3:$B$7,C3:C7)</f>
        <v>Suresh</v>
      </c>
      <c r="D10" t="str">
        <f t="shared" ref="D10:F10" si="0">LOOKUP($B$10,$B$3:$B$7,D3:D7)</f>
        <v>DCA</v>
      </c>
      <c r="E10">
        <f t="shared" si="0"/>
        <v>23</v>
      </c>
      <c r="F10" t="str">
        <f t="shared" si="0"/>
        <v>10 To 11</v>
      </c>
      <c r="G10" s="1" t="s">
        <v>376</v>
      </c>
      <c r="I10" s="12" t="s">
        <v>91</v>
      </c>
      <c r="J10">
        <f>HLOOKUP(I10,H2:K7,MATCH(J9,H2:H7,0),0)</f>
        <v>2557</v>
      </c>
      <c r="M10" t="s">
        <v>364</v>
      </c>
    </row>
    <row r="11" spans="2:13" ht="19.5" x14ac:dyDescent="0.35">
      <c r="F11" s="2"/>
      <c r="L11" s="13"/>
      <c r="M11" s="53" t="s">
        <v>360</v>
      </c>
    </row>
    <row r="12" spans="2:13" ht="18.75" x14ac:dyDescent="0.3">
      <c r="B12" s="12" t="s">
        <v>77</v>
      </c>
      <c r="C12" s="12" t="s">
        <v>78</v>
      </c>
      <c r="D12" s="12" t="s">
        <v>14</v>
      </c>
      <c r="E12" s="12" t="s">
        <v>79</v>
      </c>
      <c r="F12" s="12" t="s">
        <v>373</v>
      </c>
      <c r="L12" s="13"/>
      <c r="M12" s="13"/>
    </row>
    <row r="13" spans="2:13" ht="18.75" x14ac:dyDescent="0.3">
      <c r="B13" t="s">
        <v>374</v>
      </c>
      <c r="C13" t="str">
        <f>VLOOKUP($B$13,$B$2:$F$7,MATCH(C12,$B$2:$F$2,0),0)</f>
        <v>Ramesh</v>
      </c>
      <c r="D13" t="str">
        <f t="shared" ref="D13:F13" si="1">VLOOKUP($B$13,$B$2:$F$7,MATCH(D12,$B$2:$F$2,0),0)</f>
        <v>O level</v>
      </c>
      <c r="E13">
        <f t="shared" si="1"/>
        <v>24</v>
      </c>
      <c r="F13" t="str">
        <f t="shared" si="1"/>
        <v>8 To 10</v>
      </c>
      <c r="G13" s="1" t="s">
        <v>377</v>
      </c>
      <c r="I13" s="12" t="s">
        <v>77</v>
      </c>
      <c r="J13" s="12" t="s">
        <v>78</v>
      </c>
      <c r="K13" s="12" t="s">
        <v>373</v>
      </c>
      <c r="L13" s="13"/>
    </row>
    <row r="14" spans="2:13" ht="18.75" x14ac:dyDescent="0.3">
      <c r="I14" t="s">
        <v>374</v>
      </c>
      <c r="J14" t="str">
        <f>IFERROR(INDEX($B$2:$F$7,MATCH($I$14,$B$2:$B$7,0),MATCH(J13,$B$2:$F$2,0)),"Wrong Input")</f>
        <v>Ramesh</v>
      </c>
      <c r="K14" t="str">
        <f>IFERROR(INDEX($B$2:$F$7,MATCH($I$14,$B$2:$B$7,0),MATCH(K13,$B$2:$F$2,0)),"Wrong Input")</f>
        <v>8 To 10</v>
      </c>
      <c r="M14" s="13"/>
    </row>
    <row r="15" spans="2:13" ht="18.75" x14ac:dyDescent="0.3">
      <c r="M15" s="13"/>
    </row>
  </sheetData>
  <dataValidations count="1">
    <dataValidation type="list" allowBlank="1" showInputMessage="1" showErrorMessage="1" sqref="I10" xr:uid="{AEBD094E-26D2-4F46-A473-7A5656FA396B}">
      <formula1>$I$2:$K$2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U25"/>
  <sheetViews>
    <sheetView zoomScale="160" zoomScaleNormal="160" workbookViewId="0">
      <selection activeCell="E7" sqref="E7"/>
    </sheetView>
  </sheetViews>
  <sheetFormatPr defaultColWidth="9.140625" defaultRowHeight="15" x14ac:dyDescent="0.25"/>
  <cols>
    <col min="1" max="1" width="3.7109375" style="14" customWidth="1"/>
    <col min="2" max="2" width="16.140625" style="14" bestFit="1" customWidth="1"/>
    <col min="3" max="5" width="13.85546875" style="14" customWidth="1"/>
    <col min="6" max="6" width="9.140625" style="14"/>
    <col min="7" max="7" width="13.140625" style="14" customWidth="1"/>
    <col min="8" max="8" width="13.85546875" style="14" bestFit="1" customWidth="1"/>
    <col min="9" max="9" width="9.28515625" style="14" bestFit="1" customWidth="1"/>
    <col min="10" max="10" width="10.5703125" style="14" customWidth="1"/>
    <col min="11" max="11" width="32.7109375" style="14" bestFit="1" customWidth="1"/>
    <col min="12" max="12" width="11.85546875" style="14" customWidth="1"/>
    <col min="13" max="13" width="12.28515625" style="14" customWidth="1"/>
    <col min="14" max="14" width="2.28515625" style="14" customWidth="1"/>
    <col min="15" max="15" width="1.42578125" style="14" customWidth="1"/>
    <col min="16" max="18" width="9.140625" style="14"/>
    <col min="19" max="19" width="10.7109375" style="14" customWidth="1"/>
    <col min="20" max="20" width="9.85546875" style="14" bestFit="1" customWidth="1"/>
    <col min="21" max="16384" width="9.140625" style="14"/>
  </cols>
  <sheetData>
    <row r="2" spans="2:21" ht="21" x14ac:dyDescent="0.35">
      <c r="B2" s="60" t="s">
        <v>98</v>
      </c>
      <c r="C2" s="60"/>
      <c r="D2" s="60"/>
      <c r="E2" s="60"/>
      <c r="G2" s="60" t="s">
        <v>99</v>
      </c>
      <c r="H2" s="61"/>
      <c r="I2" s="44"/>
      <c r="J2" s="49" t="s">
        <v>335</v>
      </c>
      <c r="K2" s="50" t="s">
        <v>341</v>
      </c>
    </row>
    <row r="3" spans="2:21" s="15" customFormat="1" ht="21" x14ac:dyDescent="0.35">
      <c r="I3" s="48"/>
      <c r="J3" s="49" t="s">
        <v>336</v>
      </c>
      <c r="K3" s="50" t="s">
        <v>342</v>
      </c>
      <c r="M3" s="14"/>
      <c r="N3" s="14"/>
      <c r="O3" s="14"/>
      <c r="P3" s="14"/>
      <c r="Q3" s="14"/>
      <c r="R3" s="14"/>
      <c r="S3" s="16"/>
      <c r="T3" s="14"/>
      <c r="U3" s="14"/>
    </row>
    <row r="4" spans="2:21" ht="21" x14ac:dyDescent="0.35">
      <c r="B4" s="16" t="s">
        <v>78</v>
      </c>
      <c r="C4" s="16" t="s">
        <v>347</v>
      </c>
      <c r="D4" s="16" t="s">
        <v>348</v>
      </c>
      <c r="E4" s="16" t="s">
        <v>349</v>
      </c>
      <c r="H4" s="15"/>
      <c r="I4" s="45"/>
      <c r="J4" s="49" t="s">
        <v>337</v>
      </c>
      <c r="K4" s="50" t="s">
        <v>344</v>
      </c>
      <c r="M4" s="16"/>
      <c r="P4" s="16"/>
      <c r="Q4" s="16"/>
      <c r="R4" s="16"/>
      <c r="S4" s="16"/>
      <c r="T4" s="16"/>
    </row>
    <row r="5" spans="2:21" ht="21" x14ac:dyDescent="0.35">
      <c r="B5" s="18" t="s">
        <v>94</v>
      </c>
      <c r="C5" s="15">
        <v>660</v>
      </c>
      <c r="D5" s="14">
        <v>18593</v>
      </c>
      <c r="E5" s="15"/>
      <c r="H5" s="15"/>
      <c r="I5" s="45"/>
      <c r="J5" s="49" t="s">
        <v>338</v>
      </c>
      <c r="K5" s="50" t="s">
        <v>343</v>
      </c>
      <c r="S5" s="16"/>
    </row>
    <row r="6" spans="2:21" ht="21" x14ac:dyDescent="0.35">
      <c r="B6" s="18" t="s">
        <v>95</v>
      </c>
      <c r="C6" s="15">
        <v>651</v>
      </c>
      <c r="D6" s="14">
        <v>18432</v>
      </c>
      <c r="E6" s="15"/>
      <c r="G6" s="17"/>
      <c r="H6" s="15"/>
      <c r="I6" s="46"/>
      <c r="J6" s="49" t="s">
        <v>339</v>
      </c>
      <c r="K6" s="50" t="s">
        <v>345</v>
      </c>
    </row>
    <row r="7" spans="2:21" ht="21" x14ac:dyDescent="0.35">
      <c r="B7" s="18" t="s">
        <v>96</v>
      </c>
      <c r="C7" s="15">
        <v>656</v>
      </c>
      <c r="D7" s="14">
        <v>24200</v>
      </c>
      <c r="E7" s="15"/>
      <c r="H7" s="15"/>
      <c r="I7" s="47"/>
      <c r="J7" s="49" t="s">
        <v>340</v>
      </c>
      <c r="K7" s="50" t="s">
        <v>346</v>
      </c>
    </row>
    <row r="8" spans="2:21" x14ac:dyDescent="0.25">
      <c r="B8" s="18" t="s">
        <v>97</v>
      </c>
      <c r="C8" s="15">
        <v>688</v>
      </c>
      <c r="D8" s="14">
        <v>25221</v>
      </c>
      <c r="E8" s="15"/>
      <c r="G8" s="17"/>
      <c r="H8" s="15"/>
      <c r="I8" s="17"/>
      <c r="J8" s="15"/>
      <c r="L8" s="16"/>
      <c r="S8" s="16"/>
    </row>
    <row r="9" spans="2:21" x14ac:dyDescent="0.25">
      <c r="B9" s="18" t="s">
        <v>35</v>
      </c>
      <c r="C9" s="15">
        <v>723</v>
      </c>
      <c r="D9" s="14">
        <v>17890</v>
      </c>
      <c r="E9" s="15"/>
      <c r="H9" s="15"/>
      <c r="J9" s="15"/>
      <c r="L9" s="16"/>
      <c r="M9" s="16"/>
      <c r="P9" s="16"/>
      <c r="Q9" s="16"/>
      <c r="R9" s="16"/>
      <c r="S9" s="16"/>
      <c r="T9" s="16"/>
    </row>
    <row r="10" spans="2:21" x14ac:dyDescent="0.25">
      <c r="B10" s="18" t="s">
        <v>100</v>
      </c>
      <c r="C10" s="15">
        <v>684</v>
      </c>
      <c r="D10" s="14">
        <v>34681</v>
      </c>
      <c r="E10" s="15"/>
      <c r="Q10" s="17"/>
    </row>
    <row r="11" spans="2:21" x14ac:dyDescent="0.25">
      <c r="B11" s="18" t="s">
        <v>101</v>
      </c>
      <c r="C11" s="15">
        <v>737</v>
      </c>
      <c r="D11" s="14">
        <v>18541</v>
      </c>
      <c r="E11" s="15"/>
    </row>
    <row r="12" spans="2:21" x14ac:dyDescent="0.25">
      <c r="B12" s="18" t="s">
        <v>83</v>
      </c>
      <c r="C12" s="15">
        <v>654</v>
      </c>
      <c r="D12" s="14">
        <v>30425</v>
      </c>
      <c r="E12" s="15"/>
    </row>
    <row r="13" spans="2:21" x14ac:dyDescent="0.25">
      <c r="C13" s="16"/>
      <c r="D13" s="16"/>
      <c r="E13" s="16"/>
    </row>
    <row r="14" spans="2:21" x14ac:dyDescent="0.25">
      <c r="C14" s="16"/>
      <c r="D14" s="16"/>
      <c r="E14" s="16"/>
      <c r="G14" s="16"/>
      <c r="H14" s="16"/>
      <c r="J14" s="16"/>
      <c r="M14" s="16"/>
    </row>
    <row r="15" spans="2:21" ht="17.25" x14ac:dyDescent="0.35">
      <c r="B15" s="17"/>
      <c r="C15" s="16"/>
      <c r="D15" s="60" t="s">
        <v>93</v>
      </c>
      <c r="E15" s="60"/>
      <c r="H15" s="16"/>
      <c r="I15" s="17"/>
      <c r="J15" s="16"/>
      <c r="M15" s="16"/>
    </row>
    <row r="16" spans="2:21" x14ac:dyDescent="0.25">
      <c r="E16" s="16"/>
      <c r="G16" s="16"/>
      <c r="H16" s="16"/>
      <c r="J16" s="16"/>
      <c r="M16" s="16"/>
    </row>
    <row r="17" spans="2:13" x14ac:dyDescent="0.25">
      <c r="B17" s="17"/>
      <c r="C17" s="16" t="s">
        <v>78</v>
      </c>
      <c r="D17" s="16" t="s">
        <v>102</v>
      </c>
      <c r="E17" s="16" t="s">
        <v>103</v>
      </c>
      <c r="F17" s="16" t="s">
        <v>104</v>
      </c>
      <c r="H17" s="16"/>
      <c r="I17" s="17"/>
      <c r="J17" s="16"/>
      <c r="M17" s="16"/>
    </row>
    <row r="18" spans="2:13" x14ac:dyDescent="0.25">
      <c r="C18" s="18" t="s">
        <v>94</v>
      </c>
      <c r="D18" s="14" t="s">
        <v>17</v>
      </c>
      <c r="E18" s="15">
        <v>80</v>
      </c>
    </row>
    <row r="19" spans="2:13" x14ac:dyDescent="0.25">
      <c r="C19" s="18" t="s">
        <v>95</v>
      </c>
      <c r="D19" s="14" t="s">
        <v>18</v>
      </c>
      <c r="E19" s="14">
        <v>85</v>
      </c>
    </row>
    <row r="20" spans="2:13" x14ac:dyDescent="0.25">
      <c r="C20" s="18" t="s">
        <v>96</v>
      </c>
      <c r="D20" s="14" t="s">
        <v>86</v>
      </c>
      <c r="E20" s="14">
        <v>40</v>
      </c>
    </row>
    <row r="21" spans="2:13" x14ac:dyDescent="0.25">
      <c r="C21" s="18" t="s">
        <v>97</v>
      </c>
      <c r="D21" s="14" t="s">
        <v>18</v>
      </c>
      <c r="E21" s="14">
        <v>70</v>
      </c>
    </row>
    <row r="22" spans="2:13" x14ac:dyDescent="0.25">
      <c r="C22" s="18" t="s">
        <v>35</v>
      </c>
      <c r="D22" s="14" t="s">
        <v>17</v>
      </c>
      <c r="E22" s="14">
        <v>60</v>
      </c>
    </row>
    <row r="23" spans="2:13" x14ac:dyDescent="0.25">
      <c r="C23" s="18" t="s">
        <v>100</v>
      </c>
      <c r="D23" s="14" t="s">
        <v>18</v>
      </c>
      <c r="E23" s="14">
        <v>55</v>
      </c>
    </row>
    <row r="24" spans="2:13" x14ac:dyDescent="0.25">
      <c r="C24" s="18" t="s">
        <v>101</v>
      </c>
      <c r="D24" s="14" t="s">
        <v>86</v>
      </c>
      <c r="E24" s="14">
        <v>89</v>
      </c>
    </row>
    <row r="25" spans="2:13" x14ac:dyDescent="0.25">
      <c r="C25" s="18" t="s">
        <v>83</v>
      </c>
      <c r="D25" s="14" t="s">
        <v>18</v>
      </c>
      <c r="E25" s="14">
        <v>45</v>
      </c>
    </row>
  </sheetData>
  <mergeCells count="3">
    <mergeCell ref="D15:E15"/>
    <mergeCell ref="B2:E2"/>
    <mergeCell ref="G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W28"/>
  <sheetViews>
    <sheetView tabSelected="1" zoomScale="115" zoomScaleNormal="115" workbookViewId="0">
      <selection activeCell="B18" sqref="B18"/>
    </sheetView>
  </sheetViews>
  <sheetFormatPr defaultColWidth="9.140625" defaultRowHeight="15" x14ac:dyDescent="0.25"/>
  <cols>
    <col min="1" max="1" width="11.85546875" style="14" customWidth="1"/>
    <col min="2" max="2" width="33.140625" style="14" customWidth="1"/>
    <col min="3" max="3" width="15.7109375" style="14" customWidth="1"/>
    <col min="4" max="6" width="13.85546875" style="14" customWidth="1"/>
    <col min="7" max="7" width="9.140625" style="14"/>
    <col min="8" max="8" width="17.140625" style="14" customWidth="1"/>
    <col min="9" max="9" width="13.85546875" style="14" bestFit="1" customWidth="1"/>
    <col min="10" max="10" width="15.140625" style="14" customWidth="1"/>
    <col min="11" max="11" width="9.28515625" style="14" bestFit="1" customWidth="1"/>
    <col min="12" max="12" width="10.5703125" style="14" customWidth="1"/>
    <col min="13" max="13" width="9.140625" style="14"/>
    <col min="14" max="14" width="11.85546875" style="14" customWidth="1"/>
    <col min="15" max="15" width="12.28515625" style="14" customWidth="1"/>
    <col min="16" max="16" width="2.28515625" style="14" customWidth="1"/>
    <col min="17" max="17" width="1.42578125" style="14" customWidth="1"/>
    <col min="18" max="20" width="9.140625" style="14"/>
    <col min="21" max="21" width="10.7109375" style="14" customWidth="1"/>
    <col min="22" max="22" width="9.85546875" style="14" bestFit="1" customWidth="1"/>
    <col min="23" max="16384" width="9.140625" style="14"/>
  </cols>
  <sheetData>
    <row r="2" spans="1:23" ht="17.25" x14ac:dyDescent="0.35">
      <c r="A2" s="62" t="s">
        <v>117</v>
      </c>
      <c r="B2" s="62"/>
      <c r="C2" s="18"/>
      <c r="D2" s="60" t="s">
        <v>105</v>
      </c>
      <c r="E2" s="60"/>
      <c r="F2" s="15"/>
      <c r="H2" s="60" t="s">
        <v>109</v>
      </c>
      <c r="I2" s="60"/>
      <c r="L2" s="15"/>
    </row>
    <row r="3" spans="1:23" s="15" customFormat="1" x14ac:dyDescent="0.25">
      <c r="A3" s="19" t="s">
        <v>105</v>
      </c>
      <c r="B3" s="27" t="s">
        <v>123</v>
      </c>
      <c r="C3" s="25"/>
      <c r="D3" s="23"/>
      <c r="E3" s="23"/>
      <c r="N3" s="16"/>
      <c r="O3" s="14"/>
      <c r="P3" s="14"/>
      <c r="Q3" s="14"/>
      <c r="R3" s="14"/>
      <c r="S3" s="14"/>
      <c r="T3" s="14"/>
      <c r="U3" s="16"/>
      <c r="V3" s="14"/>
      <c r="W3" s="14"/>
    </row>
    <row r="4" spans="1:23" x14ac:dyDescent="0.25">
      <c r="A4" s="19" t="s">
        <v>116</v>
      </c>
      <c r="B4" s="27" t="s">
        <v>127</v>
      </c>
      <c r="C4" s="24"/>
      <c r="D4" s="23" t="s">
        <v>106</v>
      </c>
      <c r="E4" s="26">
        <v>600</v>
      </c>
      <c r="F4" s="16"/>
      <c r="H4" s="18" t="s">
        <v>110</v>
      </c>
      <c r="I4" s="20">
        <v>150000</v>
      </c>
      <c r="L4" s="15"/>
      <c r="N4" s="16"/>
      <c r="O4" s="16"/>
      <c r="R4" s="16"/>
      <c r="S4" s="16"/>
      <c r="T4" s="16"/>
      <c r="U4" s="16"/>
      <c r="V4" s="16"/>
    </row>
    <row r="5" spans="1:23" x14ac:dyDescent="0.25">
      <c r="A5" s="19" t="s">
        <v>120</v>
      </c>
      <c r="B5" s="27" t="s">
        <v>124</v>
      </c>
      <c r="C5" s="24"/>
      <c r="D5" s="24" t="s">
        <v>107</v>
      </c>
      <c r="E5" s="24">
        <v>60</v>
      </c>
      <c r="F5" s="15"/>
      <c r="H5" s="18" t="s">
        <v>111</v>
      </c>
      <c r="I5" s="15">
        <v>24</v>
      </c>
      <c r="L5" s="15"/>
      <c r="N5" s="16"/>
      <c r="U5" s="16"/>
    </row>
    <row r="6" spans="1:23" x14ac:dyDescent="0.25">
      <c r="A6" s="19" t="s">
        <v>121</v>
      </c>
      <c r="B6" s="27" t="s">
        <v>125</v>
      </c>
      <c r="C6" s="24"/>
      <c r="D6" s="24" t="s">
        <v>108</v>
      </c>
      <c r="E6" s="28">
        <v>0.09</v>
      </c>
      <c r="F6" s="15"/>
      <c r="H6" s="18" t="s">
        <v>112</v>
      </c>
      <c r="I6" s="30">
        <v>0.08</v>
      </c>
      <c r="K6" s="17"/>
      <c r="L6" s="15"/>
    </row>
    <row r="7" spans="1:23" x14ac:dyDescent="0.25">
      <c r="A7" s="19" t="s">
        <v>114</v>
      </c>
      <c r="B7" s="27" t="s">
        <v>126</v>
      </c>
      <c r="C7" s="24"/>
      <c r="D7" s="22" t="s">
        <v>105</v>
      </c>
      <c r="E7" s="29"/>
      <c r="F7" s="15"/>
      <c r="H7" s="21" t="s">
        <v>116</v>
      </c>
      <c r="I7" s="31"/>
      <c r="J7" s="32"/>
      <c r="L7" s="15"/>
    </row>
    <row r="8" spans="1:23" x14ac:dyDescent="0.25">
      <c r="A8" s="19" t="s">
        <v>115</v>
      </c>
      <c r="B8" s="27" t="s">
        <v>128</v>
      </c>
      <c r="C8" s="25"/>
      <c r="D8" s="23"/>
      <c r="E8" s="24"/>
      <c r="F8" s="15"/>
      <c r="H8" s="21" t="s">
        <v>120</v>
      </c>
      <c r="I8" s="31"/>
      <c r="K8" s="17"/>
      <c r="L8" s="15"/>
      <c r="N8" s="16"/>
      <c r="U8" s="16"/>
    </row>
    <row r="9" spans="1:23" x14ac:dyDescent="0.25">
      <c r="A9" s="19" t="s">
        <v>113</v>
      </c>
      <c r="B9" s="27" t="s">
        <v>129</v>
      </c>
      <c r="C9" s="18"/>
      <c r="D9" s="18"/>
      <c r="E9" s="18"/>
      <c r="F9" s="18"/>
      <c r="H9" s="21" t="s">
        <v>121</v>
      </c>
      <c r="I9" s="31"/>
      <c r="L9" s="15"/>
      <c r="N9" s="16"/>
      <c r="O9" s="16"/>
      <c r="R9" s="16"/>
      <c r="S9" s="16"/>
      <c r="T9" s="16"/>
      <c r="U9" s="16"/>
      <c r="V9" s="16"/>
    </row>
    <row r="10" spans="1:23" x14ac:dyDescent="0.25">
      <c r="B10" s="18"/>
      <c r="C10" s="18"/>
      <c r="D10" s="18"/>
      <c r="E10" s="18"/>
      <c r="F10" s="18"/>
      <c r="S10" s="17"/>
    </row>
    <row r="11" spans="1:23" x14ac:dyDescent="0.25">
      <c r="B11" s="18"/>
      <c r="C11" s="18"/>
      <c r="D11" s="18"/>
      <c r="E11" s="18"/>
      <c r="F11" s="18"/>
    </row>
    <row r="12" spans="1:23" x14ac:dyDescent="0.25">
      <c r="B12" s="18"/>
      <c r="C12" s="18"/>
      <c r="D12" s="18"/>
      <c r="E12" s="18"/>
      <c r="F12" s="18"/>
    </row>
    <row r="13" spans="1:23" ht="17.25" x14ac:dyDescent="0.35">
      <c r="A13" s="60" t="s">
        <v>114</v>
      </c>
      <c r="B13" s="60"/>
      <c r="C13" s="16"/>
      <c r="D13" s="60" t="s">
        <v>115</v>
      </c>
      <c r="E13" s="60"/>
      <c r="F13" s="16"/>
      <c r="G13" s="60" t="s">
        <v>113</v>
      </c>
      <c r="H13" s="60"/>
    </row>
    <row r="14" spans="1:23" x14ac:dyDescent="0.25">
      <c r="D14" s="16"/>
      <c r="E14" s="16"/>
      <c r="F14" s="16"/>
      <c r="L14" s="16"/>
      <c r="O14" s="16"/>
    </row>
    <row r="15" spans="1:23" s="16" customFormat="1" x14ac:dyDescent="0.25">
      <c r="A15" s="24" t="s">
        <v>130</v>
      </c>
      <c r="B15" s="20">
        <v>150000</v>
      </c>
      <c r="C15" s="14"/>
      <c r="D15" s="24" t="s">
        <v>130</v>
      </c>
      <c r="E15" s="20">
        <v>150000</v>
      </c>
      <c r="G15" s="24" t="s">
        <v>119</v>
      </c>
      <c r="H15" s="20">
        <v>-6784.09</v>
      </c>
      <c r="K15" s="15"/>
      <c r="Q15" s="14"/>
      <c r="R15" s="14"/>
    </row>
    <row r="16" spans="1:23" x14ac:dyDescent="0.25">
      <c r="A16" s="14" t="s">
        <v>119</v>
      </c>
      <c r="B16" s="20">
        <v>-6784.09</v>
      </c>
      <c r="C16" s="17"/>
      <c r="D16" s="14" t="s">
        <v>119</v>
      </c>
      <c r="E16" s="20">
        <v>-6784.09</v>
      </c>
      <c r="F16" s="16"/>
      <c r="G16" s="18" t="s">
        <v>118</v>
      </c>
      <c r="H16" s="14">
        <v>24</v>
      </c>
      <c r="I16" s="16"/>
      <c r="J16" s="16"/>
      <c r="L16" s="16"/>
      <c r="O16" s="16"/>
    </row>
    <row r="17" spans="1:15" x14ac:dyDescent="0.25">
      <c r="A17" s="18" t="s">
        <v>118</v>
      </c>
      <c r="B17" s="15">
        <v>24</v>
      </c>
      <c r="D17" s="14" t="s">
        <v>122</v>
      </c>
      <c r="E17" s="35">
        <v>0.08</v>
      </c>
      <c r="F17" s="16"/>
      <c r="G17" s="18" t="s">
        <v>122</v>
      </c>
      <c r="H17" s="35">
        <v>0.08</v>
      </c>
      <c r="I17" s="16"/>
      <c r="J17" s="16"/>
      <c r="L17" s="16"/>
      <c r="O17" s="16"/>
    </row>
    <row r="18" spans="1:15" x14ac:dyDescent="0.25">
      <c r="A18" s="22" t="s">
        <v>114</v>
      </c>
      <c r="B18" s="34"/>
      <c r="C18" s="17"/>
      <c r="D18" s="22" t="s">
        <v>115</v>
      </c>
      <c r="E18" s="16"/>
      <c r="F18" s="16"/>
      <c r="G18" s="22" t="s">
        <v>113</v>
      </c>
      <c r="H18" s="33"/>
      <c r="I18" s="16"/>
      <c r="J18" s="16"/>
      <c r="K18" s="17"/>
      <c r="L18" s="16"/>
      <c r="O18" s="16"/>
    </row>
    <row r="19" spans="1:15" x14ac:dyDescent="0.25">
      <c r="I19" s="16"/>
      <c r="J19" s="16"/>
      <c r="L19" s="16"/>
      <c r="O19" s="16"/>
    </row>
    <row r="20" spans="1:15" x14ac:dyDescent="0.25">
      <c r="I20" s="16"/>
      <c r="J20" s="16"/>
      <c r="K20" s="17"/>
      <c r="L20" s="16"/>
      <c r="O20" s="16"/>
    </row>
    <row r="21" spans="1:15" x14ac:dyDescent="0.25">
      <c r="D21" s="18"/>
      <c r="F21" s="15"/>
    </row>
    <row r="22" spans="1:15" x14ac:dyDescent="0.25">
      <c r="D22" s="18"/>
    </row>
    <row r="23" spans="1:15" x14ac:dyDescent="0.25">
      <c r="D23" s="18"/>
    </row>
    <row r="24" spans="1:15" x14ac:dyDescent="0.25">
      <c r="D24" s="18"/>
    </row>
    <row r="25" spans="1:15" x14ac:dyDescent="0.25">
      <c r="D25" s="18"/>
    </row>
    <row r="26" spans="1:15" x14ac:dyDescent="0.25">
      <c r="D26" s="18"/>
    </row>
    <row r="27" spans="1:15" x14ac:dyDescent="0.25">
      <c r="D27" s="18"/>
    </row>
    <row r="28" spans="1:15" x14ac:dyDescent="0.25">
      <c r="D28" s="18"/>
    </row>
  </sheetData>
  <mergeCells count="6">
    <mergeCell ref="D13:E13"/>
    <mergeCell ref="A13:B13"/>
    <mergeCell ref="G13:H13"/>
    <mergeCell ref="H2:I2"/>
    <mergeCell ref="D2:E2"/>
    <mergeCell ref="A2:B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4C30-D176-4B68-8559-5A1C7182C468}">
  <dimension ref="A1:M94"/>
  <sheetViews>
    <sheetView topLeftCell="A70" zoomScaleNormal="100" workbookViewId="0">
      <selection activeCell="I14" sqref="I14"/>
    </sheetView>
  </sheetViews>
  <sheetFormatPr defaultRowHeight="15" x14ac:dyDescent="0.25"/>
  <cols>
    <col min="1" max="1" width="3.42578125" bestFit="1" customWidth="1"/>
    <col min="2" max="2" width="8.5703125" bestFit="1" customWidth="1"/>
    <col min="3" max="3" width="24" bestFit="1" customWidth="1"/>
    <col min="4" max="4" width="29.28515625" bestFit="1" customWidth="1"/>
    <col min="5" max="5" width="7.7109375" bestFit="1" customWidth="1"/>
    <col min="6" max="6" width="19.140625" bestFit="1" customWidth="1"/>
    <col min="7" max="7" width="14.85546875" bestFit="1" customWidth="1"/>
    <col min="9" max="9" width="11.5703125" bestFit="1" customWidth="1"/>
    <col min="10" max="10" width="16.28515625" bestFit="1" customWidth="1"/>
    <col min="12" max="12" width="18.42578125" bestFit="1" customWidth="1"/>
  </cols>
  <sheetData>
    <row r="1" spans="1:13" x14ac:dyDescent="0.25">
      <c r="A1" s="1" t="s">
        <v>138</v>
      </c>
      <c r="B1" s="36" t="s">
        <v>139</v>
      </c>
      <c r="C1" s="1" t="s">
        <v>78</v>
      </c>
      <c r="D1" s="1" t="s">
        <v>140</v>
      </c>
      <c r="E1" s="1" t="s">
        <v>141</v>
      </c>
      <c r="F1" s="1" t="s">
        <v>14</v>
      </c>
      <c r="G1" s="37" t="s">
        <v>142</v>
      </c>
      <c r="H1" s="36" t="s">
        <v>143</v>
      </c>
      <c r="I1" s="36" t="s">
        <v>144</v>
      </c>
      <c r="J1" s="1" t="s">
        <v>145</v>
      </c>
    </row>
    <row r="2" spans="1:13" x14ac:dyDescent="0.25">
      <c r="A2" s="1">
        <v>1</v>
      </c>
      <c r="B2">
        <v>18001</v>
      </c>
      <c r="C2" t="s">
        <v>146</v>
      </c>
      <c r="D2" t="s">
        <v>147</v>
      </c>
      <c r="E2" t="s">
        <v>148</v>
      </c>
      <c r="F2" s="38" t="s">
        <v>149</v>
      </c>
      <c r="G2" s="3">
        <v>45292</v>
      </c>
      <c r="H2">
        <v>4400</v>
      </c>
      <c r="I2" s="36">
        <v>3800</v>
      </c>
      <c r="J2" s="39" t="s">
        <v>150</v>
      </c>
      <c r="M2" s="39"/>
    </row>
    <row r="3" spans="1:13" x14ac:dyDescent="0.25">
      <c r="A3" s="1">
        <v>2</v>
      </c>
      <c r="B3">
        <v>18002</v>
      </c>
      <c r="C3" t="s">
        <v>151</v>
      </c>
      <c r="D3" t="s">
        <v>152</v>
      </c>
      <c r="E3" t="s">
        <v>148</v>
      </c>
      <c r="F3" s="38" t="s">
        <v>149</v>
      </c>
      <c r="G3" s="3">
        <v>45293</v>
      </c>
      <c r="H3">
        <v>4400</v>
      </c>
      <c r="I3" s="36">
        <v>1800</v>
      </c>
      <c r="J3" s="39" t="s">
        <v>153</v>
      </c>
    </row>
    <row r="4" spans="1:13" x14ac:dyDescent="0.25">
      <c r="A4" s="1">
        <v>3</v>
      </c>
      <c r="B4">
        <v>18003</v>
      </c>
      <c r="C4" t="s">
        <v>154</v>
      </c>
      <c r="D4" t="s">
        <v>155</v>
      </c>
      <c r="E4" t="s">
        <v>148</v>
      </c>
      <c r="F4" s="38" t="s">
        <v>149</v>
      </c>
      <c r="G4" s="3">
        <v>45293</v>
      </c>
      <c r="H4">
        <v>4400</v>
      </c>
      <c r="I4" s="36">
        <v>4400</v>
      </c>
      <c r="J4" s="39" t="s">
        <v>156</v>
      </c>
    </row>
    <row r="5" spans="1:13" x14ac:dyDescent="0.25">
      <c r="A5" s="1">
        <v>4</v>
      </c>
      <c r="B5">
        <v>18004</v>
      </c>
      <c r="C5" t="s">
        <v>157</v>
      </c>
      <c r="D5" t="s">
        <v>158</v>
      </c>
      <c r="E5" t="s">
        <v>148</v>
      </c>
      <c r="F5" s="38" t="s">
        <v>149</v>
      </c>
      <c r="G5" s="3">
        <v>45293</v>
      </c>
      <c r="H5">
        <v>4400</v>
      </c>
      <c r="I5" s="36">
        <v>4400</v>
      </c>
      <c r="J5" s="39" t="s">
        <v>159</v>
      </c>
      <c r="L5" s="39"/>
    </row>
    <row r="6" spans="1:13" x14ac:dyDescent="0.25">
      <c r="A6" s="1">
        <v>5</v>
      </c>
      <c r="B6">
        <v>18005</v>
      </c>
      <c r="C6" t="s">
        <v>160</v>
      </c>
      <c r="D6" t="s">
        <v>161</v>
      </c>
      <c r="E6" t="s">
        <v>148</v>
      </c>
      <c r="F6" s="38" t="s">
        <v>149</v>
      </c>
      <c r="G6" s="3">
        <v>45293</v>
      </c>
      <c r="H6">
        <v>4400</v>
      </c>
      <c r="I6" s="36">
        <v>500</v>
      </c>
      <c r="J6" s="39" t="s">
        <v>215</v>
      </c>
      <c r="L6" s="38"/>
    </row>
    <row r="7" spans="1:13" x14ac:dyDescent="0.25">
      <c r="A7" s="1">
        <v>6</v>
      </c>
      <c r="B7">
        <v>18006</v>
      </c>
      <c r="C7" t="s">
        <v>163</v>
      </c>
      <c r="D7" s="1" t="s">
        <v>164</v>
      </c>
      <c r="E7" t="s">
        <v>165</v>
      </c>
      <c r="F7" s="38" t="s">
        <v>149</v>
      </c>
      <c r="G7" s="3">
        <v>45293</v>
      </c>
      <c r="H7">
        <v>4400</v>
      </c>
      <c r="I7" s="36">
        <v>3800</v>
      </c>
      <c r="J7" s="39" t="s">
        <v>166</v>
      </c>
      <c r="L7" s="38"/>
    </row>
    <row r="8" spans="1:13" x14ac:dyDescent="0.25">
      <c r="A8" s="1">
        <v>7</v>
      </c>
      <c r="B8">
        <v>18007</v>
      </c>
      <c r="C8" t="s">
        <v>167</v>
      </c>
      <c r="D8" t="s">
        <v>168</v>
      </c>
      <c r="E8" t="s">
        <v>148</v>
      </c>
      <c r="F8" s="38" t="s">
        <v>149</v>
      </c>
      <c r="G8" s="3">
        <v>45294</v>
      </c>
      <c r="H8">
        <v>4400</v>
      </c>
      <c r="I8" s="36">
        <v>4400</v>
      </c>
      <c r="J8" s="39" t="s">
        <v>169</v>
      </c>
      <c r="L8" s="38"/>
    </row>
    <row r="9" spans="1:13" x14ac:dyDescent="0.25">
      <c r="A9" s="1">
        <v>8</v>
      </c>
      <c r="B9">
        <v>18008</v>
      </c>
      <c r="C9" t="s">
        <v>170</v>
      </c>
      <c r="D9" t="s">
        <v>171</v>
      </c>
      <c r="E9" t="s">
        <v>165</v>
      </c>
      <c r="F9" s="38" t="s">
        <v>149</v>
      </c>
      <c r="G9" s="3">
        <v>45294</v>
      </c>
      <c r="H9">
        <v>4400</v>
      </c>
      <c r="I9" s="36">
        <v>4400</v>
      </c>
      <c r="J9" s="39" t="s">
        <v>172</v>
      </c>
      <c r="L9" s="38"/>
    </row>
    <row r="10" spans="1:13" x14ac:dyDescent="0.25">
      <c r="A10" s="1">
        <v>9</v>
      </c>
      <c r="B10">
        <v>18009</v>
      </c>
      <c r="C10" t="s">
        <v>173</v>
      </c>
      <c r="D10" t="s">
        <v>174</v>
      </c>
      <c r="E10" t="s">
        <v>148</v>
      </c>
      <c r="F10" s="38" t="s">
        <v>149</v>
      </c>
      <c r="G10" s="3">
        <v>45294</v>
      </c>
      <c r="H10">
        <v>4400</v>
      </c>
      <c r="I10" s="36">
        <v>4400</v>
      </c>
      <c r="J10" s="39" t="s">
        <v>175</v>
      </c>
      <c r="L10" s="38"/>
    </row>
    <row r="11" spans="1:13" x14ac:dyDescent="0.25">
      <c r="A11" s="1">
        <v>10</v>
      </c>
      <c r="B11">
        <v>18010</v>
      </c>
      <c r="C11" t="s">
        <v>176</v>
      </c>
      <c r="D11" t="s">
        <v>177</v>
      </c>
      <c r="E11" t="s">
        <v>165</v>
      </c>
      <c r="F11" s="38" t="s">
        <v>149</v>
      </c>
      <c r="G11" s="3">
        <v>45294</v>
      </c>
      <c r="H11">
        <v>4400</v>
      </c>
      <c r="I11" s="36">
        <v>3800</v>
      </c>
      <c r="J11" s="39" t="s">
        <v>178</v>
      </c>
    </row>
    <row r="12" spans="1:13" x14ac:dyDescent="0.25">
      <c r="A12" s="1">
        <v>11</v>
      </c>
      <c r="B12">
        <v>18011</v>
      </c>
      <c r="C12" t="s">
        <v>179</v>
      </c>
      <c r="D12" t="s">
        <v>180</v>
      </c>
      <c r="E12" t="s">
        <v>148</v>
      </c>
      <c r="F12" s="38" t="s">
        <v>149</v>
      </c>
      <c r="G12" s="3">
        <v>45295</v>
      </c>
      <c r="H12">
        <v>4400</v>
      </c>
      <c r="I12" s="36">
        <v>4000</v>
      </c>
      <c r="J12" s="39" t="s">
        <v>162</v>
      </c>
    </row>
    <row r="13" spans="1:13" x14ac:dyDescent="0.25">
      <c r="A13" s="1">
        <v>12</v>
      </c>
      <c r="B13">
        <v>18012</v>
      </c>
      <c r="C13" t="s">
        <v>181</v>
      </c>
      <c r="D13" t="s">
        <v>182</v>
      </c>
      <c r="E13" t="s">
        <v>148</v>
      </c>
      <c r="F13" s="38" t="s">
        <v>149</v>
      </c>
      <c r="G13" s="3">
        <v>45295</v>
      </c>
      <c r="H13">
        <v>4400</v>
      </c>
      <c r="I13" s="36">
        <v>1200</v>
      </c>
      <c r="J13" s="39" t="s">
        <v>166</v>
      </c>
    </row>
    <row r="14" spans="1:13" x14ac:dyDescent="0.25">
      <c r="A14" s="1">
        <v>13</v>
      </c>
      <c r="B14">
        <v>18013</v>
      </c>
      <c r="C14" t="s">
        <v>183</v>
      </c>
      <c r="D14" t="s">
        <v>184</v>
      </c>
      <c r="E14" t="s">
        <v>165</v>
      </c>
      <c r="F14" s="38" t="s">
        <v>149</v>
      </c>
      <c r="G14" s="3">
        <v>45296</v>
      </c>
      <c r="H14">
        <v>4400</v>
      </c>
      <c r="I14" s="36">
        <v>3800</v>
      </c>
      <c r="J14" s="39" t="s">
        <v>150</v>
      </c>
    </row>
    <row r="15" spans="1:13" x14ac:dyDescent="0.25">
      <c r="A15" s="1">
        <v>14</v>
      </c>
      <c r="B15">
        <v>18014</v>
      </c>
      <c r="C15" t="s">
        <v>185</v>
      </c>
      <c r="D15" t="s">
        <v>186</v>
      </c>
      <c r="E15" t="s">
        <v>165</v>
      </c>
      <c r="F15" s="38" t="s">
        <v>149</v>
      </c>
      <c r="G15" s="3">
        <v>45296</v>
      </c>
      <c r="H15">
        <v>4400</v>
      </c>
      <c r="I15" s="36">
        <v>4400</v>
      </c>
      <c r="J15" s="39" t="s">
        <v>187</v>
      </c>
    </row>
    <row r="16" spans="1:13" x14ac:dyDescent="0.25">
      <c r="A16" s="1">
        <v>15</v>
      </c>
      <c r="B16">
        <v>18015</v>
      </c>
      <c r="C16" t="s">
        <v>188</v>
      </c>
      <c r="D16" t="s">
        <v>189</v>
      </c>
      <c r="E16" t="s">
        <v>148</v>
      </c>
      <c r="F16" s="38" t="s">
        <v>149</v>
      </c>
      <c r="G16" s="3">
        <v>45296</v>
      </c>
      <c r="H16">
        <v>4400</v>
      </c>
      <c r="I16" s="36">
        <v>3800</v>
      </c>
      <c r="J16" s="39" t="s">
        <v>190</v>
      </c>
    </row>
    <row r="17" spans="1:10" x14ac:dyDescent="0.25">
      <c r="A17" s="1">
        <v>16</v>
      </c>
      <c r="B17">
        <v>18016</v>
      </c>
      <c r="C17" t="s">
        <v>191</v>
      </c>
      <c r="D17" t="s">
        <v>192</v>
      </c>
      <c r="E17" t="s">
        <v>165</v>
      </c>
      <c r="F17" s="38" t="s">
        <v>193</v>
      </c>
      <c r="G17" s="3">
        <v>45309</v>
      </c>
      <c r="H17">
        <v>5500</v>
      </c>
      <c r="I17" s="36">
        <v>5500</v>
      </c>
      <c r="J17" s="39" t="s">
        <v>194</v>
      </c>
    </row>
    <row r="18" spans="1:10" x14ac:dyDescent="0.25">
      <c r="A18" s="1">
        <v>17</v>
      </c>
      <c r="B18">
        <v>18017</v>
      </c>
      <c r="C18" t="s">
        <v>195</v>
      </c>
      <c r="D18" t="s">
        <v>196</v>
      </c>
      <c r="E18" t="s">
        <v>165</v>
      </c>
      <c r="F18" s="38" t="s">
        <v>193</v>
      </c>
      <c r="G18" s="3">
        <v>45309</v>
      </c>
      <c r="H18">
        <v>5500</v>
      </c>
      <c r="I18" s="36">
        <v>5500</v>
      </c>
      <c r="J18" s="39" t="s">
        <v>190</v>
      </c>
    </row>
    <row r="19" spans="1:10" x14ac:dyDescent="0.25">
      <c r="A19" s="1">
        <v>18</v>
      </c>
      <c r="B19">
        <v>18018</v>
      </c>
      <c r="C19" t="s">
        <v>197</v>
      </c>
      <c r="D19" t="s">
        <v>198</v>
      </c>
      <c r="E19" t="s">
        <v>165</v>
      </c>
      <c r="F19" s="38" t="s">
        <v>193</v>
      </c>
      <c r="G19" s="3">
        <v>45309</v>
      </c>
      <c r="H19">
        <v>5500</v>
      </c>
      <c r="I19" s="36">
        <v>4900</v>
      </c>
      <c r="J19" s="39" t="s">
        <v>194</v>
      </c>
    </row>
    <row r="20" spans="1:10" x14ac:dyDescent="0.25">
      <c r="A20" s="1">
        <v>19</v>
      </c>
      <c r="B20">
        <v>18019</v>
      </c>
      <c r="C20" t="s">
        <v>199</v>
      </c>
      <c r="D20" t="s">
        <v>200</v>
      </c>
      <c r="E20" t="s">
        <v>148</v>
      </c>
      <c r="F20" s="38" t="s">
        <v>193</v>
      </c>
      <c r="G20" s="3">
        <v>45310</v>
      </c>
      <c r="H20">
        <v>5500</v>
      </c>
      <c r="I20" s="36">
        <v>4900</v>
      </c>
      <c r="J20" s="39" t="s">
        <v>194</v>
      </c>
    </row>
    <row r="21" spans="1:10" x14ac:dyDescent="0.25">
      <c r="A21" s="1">
        <v>20</v>
      </c>
      <c r="B21">
        <v>18020</v>
      </c>
      <c r="C21" t="s">
        <v>201</v>
      </c>
      <c r="D21" s="40" t="s">
        <v>202</v>
      </c>
      <c r="E21" t="s">
        <v>148</v>
      </c>
      <c r="F21" s="38" t="s">
        <v>193</v>
      </c>
      <c r="G21" s="3">
        <v>45310</v>
      </c>
      <c r="H21">
        <v>5500</v>
      </c>
      <c r="I21" s="36">
        <v>5500</v>
      </c>
      <c r="J21" s="39" t="s">
        <v>190</v>
      </c>
    </row>
    <row r="22" spans="1:10" x14ac:dyDescent="0.25">
      <c r="A22" s="1">
        <v>21</v>
      </c>
      <c r="B22">
        <v>18021</v>
      </c>
      <c r="C22" t="s">
        <v>203</v>
      </c>
      <c r="D22" s="1" t="s">
        <v>204</v>
      </c>
      <c r="E22" t="s">
        <v>148</v>
      </c>
      <c r="F22" s="38" t="s">
        <v>193</v>
      </c>
      <c r="G22" s="3">
        <v>45310</v>
      </c>
      <c r="H22">
        <v>5500</v>
      </c>
      <c r="I22" s="36">
        <v>5500</v>
      </c>
      <c r="J22" s="39" t="s">
        <v>153</v>
      </c>
    </row>
    <row r="23" spans="1:10" x14ac:dyDescent="0.25">
      <c r="A23" s="1">
        <v>22</v>
      </c>
      <c r="B23">
        <v>18022</v>
      </c>
      <c r="C23" t="s">
        <v>205</v>
      </c>
      <c r="D23" t="s">
        <v>206</v>
      </c>
      <c r="E23" t="s">
        <v>148</v>
      </c>
      <c r="F23" s="38" t="s">
        <v>193</v>
      </c>
      <c r="G23" s="3">
        <v>45311</v>
      </c>
      <c r="H23">
        <v>5500</v>
      </c>
      <c r="I23" s="36">
        <v>5100</v>
      </c>
      <c r="J23" s="39" t="s">
        <v>156</v>
      </c>
    </row>
    <row r="24" spans="1:10" x14ac:dyDescent="0.25">
      <c r="A24" s="1">
        <v>23</v>
      </c>
      <c r="B24">
        <v>18023</v>
      </c>
      <c r="C24" t="s">
        <v>207</v>
      </c>
      <c r="D24" t="s">
        <v>208</v>
      </c>
      <c r="E24" t="s">
        <v>148</v>
      </c>
      <c r="F24" s="38" t="s">
        <v>193</v>
      </c>
      <c r="G24" s="3">
        <v>45311</v>
      </c>
      <c r="H24">
        <v>5500</v>
      </c>
      <c r="I24" s="36">
        <v>5500</v>
      </c>
      <c r="J24" s="39" t="s">
        <v>162</v>
      </c>
    </row>
    <row r="25" spans="1:10" x14ac:dyDescent="0.25">
      <c r="A25" s="1">
        <v>24</v>
      </c>
      <c r="B25">
        <v>18024</v>
      </c>
      <c r="C25" t="s">
        <v>209</v>
      </c>
      <c r="D25" t="s">
        <v>210</v>
      </c>
      <c r="E25" t="s">
        <v>165</v>
      </c>
      <c r="F25" s="38" t="s">
        <v>193</v>
      </c>
      <c r="G25" s="3">
        <v>45311</v>
      </c>
      <c r="H25">
        <v>5500</v>
      </c>
      <c r="I25" s="36">
        <v>5100</v>
      </c>
      <c r="J25" s="39" t="s">
        <v>166</v>
      </c>
    </row>
    <row r="26" spans="1:10" x14ac:dyDescent="0.25">
      <c r="A26" s="1">
        <v>25</v>
      </c>
      <c r="B26">
        <v>18025</v>
      </c>
      <c r="C26" t="s">
        <v>211</v>
      </c>
      <c r="D26" t="s">
        <v>212</v>
      </c>
      <c r="E26" t="s">
        <v>165</v>
      </c>
      <c r="F26" s="38" t="s">
        <v>193</v>
      </c>
      <c r="G26" s="3">
        <v>45313</v>
      </c>
      <c r="H26">
        <v>5500</v>
      </c>
      <c r="I26" s="36">
        <v>4900</v>
      </c>
      <c r="J26" s="39" t="s">
        <v>166</v>
      </c>
    </row>
    <row r="27" spans="1:10" x14ac:dyDescent="0.25">
      <c r="A27" s="1">
        <v>26</v>
      </c>
      <c r="B27">
        <v>18026</v>
      </c>
      <c r="C27" t="s">
        <v>213</v>
      </c>
      <c r="D27" s="1" t="s">
        <v>214</v>
      </c>
      <c r="E27" t="s">
        <v>165</v>
      </c>
      <c r="F27" s="38" t="s">
        <v>193</v>
      </c>
      <c r="G27" s="3">
        <v>45313</v>
      </c>
      <c r="H27">
        <v>5500</v>
      </c>
      <c r="I27" s="36">
        <v>4900</v>
      </c>
      <c r="J27" s="39" t="s">
        <v>215</v>
      </c>
    </row>
    <row r="28" spans="1:10" x14ac:dyDescent="0.25">
      <c r="A28" s="1">
        <v>27</v>
      </c>
      <c r="B28">
        <v>18027</v>
      </c>
      <c r="C28" t="s">
        <v>216</v>
      </c>
      <c r="D28" t="s">
        <v>217</v>
      </c>
      <c r="E28" t="s">
        <v>148</v>
      </c>
      <c r="F28" s="38" t="s">
        <v>193</v>
      </c>
      <c r="G28" s="3">
        <v>45313</v>
      </c>
      <c r="H28">
        <v>5500</v>
      </c>
      <c r="I28" s="36">
        <v>1300</v>
      </c>
      <c r="J28" s="39" t="s">
        <v>218</v>
      </c>
    </row>
    <row r="29" spans="1:10" x14ac:dyDescent="0.25">
      <c r="A29" s="1">
        <v>28</v>
      </c>
      <c r="B29">
        <v>18028</v>
      </c>
      <c r="C29" t="s">
        <v>219</v>
      </c>
      <c r="D29" t="s">
        <v>220</v>
      </c>
      <c r="E29" t="s">
        <v>148</v>
      </c>
      <c r="F29" s="38" t="s">
        <v>193</v>
      </c>
      <c r="G29" s="3">
        <v>45314</v>
      </c>
      <c r="H29">
        <v>5500</v>
      </c>
      <c r="I29" s="36">
        <v>5500</v>
      </c>
      <c r="J29" s="39" t="s">
        <v>221</v>
      </c>
    </row>
    <row r="30" spans="1:10" x14ac:dyDescent="0.25">
      <c r="A30" s="1">
        <v>29</v>
      </c>
      <c r="B30">
        <v>18029</v>
      </c>
      <c r="C30" t="s">
        <v>222</v>
      </c>
      <c r="D30" t="s">
        <v>223</v>
      </c>
      <c r="E30" t="s">
        <v>165</v>
      </c>
      <c r="F30" s="38" t="s">
        <v>224</v>
      </c>
      <c r="G30" s="3">
        <v>45334</v>
      </c>
      <c r="H30">
        <v>3200</v>
      </c>
      <c r="I30" s="36">
        <v>3200</v>
      </c>
      <c r="J30" s="39" t="s">
        <v>156</v>
      </c>
    </row>
    <row r="31" spans="1:10" x14ac:dyDescent="0.25">
      <c r="A31" s="1">
        <v>30</v>
      </c>
      <c r="B31">
        <v>18030</v>
      </c>
      <c r="C31" t="s">
        <v>225</v>
      </c>
      <c r="D31" t="s">
        <v>226</v>
      </c>
      <c r="E31" t="s">
        <v>148</v>
      </c>
      <c r="F31" s="38" t="s">
        <v>224</v>
      </c>
      <c r="G31" s="3">
        <v>45335</v>
      </c>
      <c r="H31">
        <v>3200</v>
      </c>
      <c r="I31" s="36">
        <v>3200</v>
      </c>
      <c r="J31" s="39" t="s">
        <v>156</v>
      </c>
    </row>
    <row r="32" spans="1:10" x14ac:dyDescent="0.25">
      <c r="A32" s="1">
        <v>31</v>
      </c>
      <c r="B32">
        <v>18031</v>
      </c>
      <c r="C32" t="s">
        <v>170</v>
      </c>
      <c r="D32" t="s">
        <v>227</v>
      </c>
      <c r="E32" t="s">
        <v>148</v>
      </c>
      <c r="F32" s="38" t="s">
        <v>224</v>
      </c>
      <c r="G32" s="3">
        <v>45335</v>
      </c>
      <c r="H32">
        <v>3200</v>
      </c>
      <c r="I32" s="36">
        <v>2600</v>
      </c>
      <c r="J32" s="39" t="s">
        <v>172</v>
      </c>
    </row>
    <row r="33" spans="1:10" x14ac:dyDescent="0.25">
      <c r="A33" s="1">
        <v>32</v>
      </c>
      <c r="B33">
        <v>18032</v>
      </c>
      <c r="C33" t="s">
        <v>228</v>
      </c>
      <c r="D33" t="s">
        <v>229</v>
      </c>
      <c r="E33" t="s">
        <v>148</v>
      </c>
      <c r="F33" s="38" t="s">
        <v>224</v>
      </c>
      <c r="G33" s="3">
        <v>45335</v>
      </c>
      <c r="H33">
        <v>3200</v>
      </c>
      <c r="I33" s="36">
        <v>2800</v>
      </c>
      <c r="J33" s="39" t="s">
        <v>172</v>
      </c>
    </row>
    <row r="34" spans="1:10" x14ac:dyDescent="0.25">
      <c r="A34" s="1">
        <v>33</v>
      </c>
      <c r="B34">
        <v>18033</v>
      </c>
      <c r="C34" t="s">
        <v>154</v>
      </c>
      <c r="D34" t="s">
        <v>230</v>
      </c>
      <c r="E34" t="s">
        <v>165</v>
      </c>
      <c r="F34" s="38" t="s">
        <v>224</v>
      </c>
      <c r="G34" s="3">
        <v>45335</v>
      </c>
      <c r="H34">
        <v>3200</v>
      </c>
      <c r="I34" s="36">
        <v>3200</v>
      </c>
      <c r="J34" s="39" t="s">
        <v>231</v>
      </c>
    </row>
    <row r="35" spans="1:10" x14ac:dyDescent="0.25">
      <c r="A35" s="1">
        <v>34</v>
      </c>
      <c r="B35">
        <v>18034</v>
      </c>
      <c r="C35" t="s">
        <v>160</v>
      </c>
      <c r="D35" t="s">
        <v>223</v>
      </c>
      <c r="E35" t="s">
        <v>148</v>
      </c>
      <c r="F35" s="38" t="s">
        <v>224</v>
      </c>
      <c r="G35" s="3">
        <v>45335</v>
      </c>
      <c r="H35">
        <v>3200</v>
      </c>
      <c r="I35" s="36">
        <v>2600</v>
      </c>
      <c r="J35" s="39" t="s">
        <v>159</v>
      </c>
    </row>
    <row r="36" spans="1:10" x14ac:dyDescent="0.25">
      <c r="A36" s="1">
        <v>35</v>
      </c>
      <c r="B36">
        <v>18035</v>
      </c>
      <c r="C36" t="s">
        <v>232</v>
      </c>
      <c r="D36" s="1" t="s">
        <v>233</v>
      </c>
      <c r="E36" t="s">
        <v>148</v>
      </c>
      <c r="F36" s="38" t="s">
        <v>224</v>
      </c>
      <c r="G36" s="3">
        <v>45335</v>
      </c>
      <c r="H36">
        <v>3200</v>
      </c>
      <c r="I36" s="36">
        <v>2800</v>
      </c>
      <c r="J36" s="39" t="s">
        <v>187</v>
      </c>
    </row>
    <row r="37" spans="1:10" x14ac:dyDescent="0.25">
      <c r="A37" s="1">
        <v>36</v>
      </c>
      <c r="B37">
        <v>18036</v>
      </c>
      <c r="C37" t="s">
        <v>234</v>
      </c>
      <c r="D37" s="40" t="s">
        <v>235</v>
      </c>
      <c r="E37" t="s">
        <v>165</v>
      </c>
      <c r="F37" s="38" t="s">
        <v>224</v>
      </c>
      <c r="G37" s="3">
        <v>45336</v>
      </c>
      <c r="H37">
        <v>3200</v>
      </c>
      <c r="I37" s="36">
        <v>1000</v>
      </c>
      <c r="J37" s="39" t="s">
        <v>215</v>
      </c>
    </row>
    <row r="38" spans="1:10" x14ac:dyDescent="0.25">
      <c r="A38" s="1">
        <v>37</v>
      </c>
      <c r="B38">
        <v>18037</v>
      </c>
      <c r="C38" t="s">
        <v>236</v>
      </c>
      <c r="D38" t="s">
        <v>237</v>
      </c>
      <c r="E38" t="s">
        <v>165</v>
      </c>
      <c r="F38" s="38" t="s">
        <v>224</v>
      </c>
      <c r="G38" s="3">
        <v>45337</v>
      </c>
      <c r="H38">
        <v>3200</v>
      </c>
      <c r="I38" s="36">
        <v>3200</v>
      </c>
      <c r="J38" s="39" t="s">
        <v>231</v>
      </c>
    </row>
    <row r="39" spans="1:10" x14ac:dyDescent="0.25">
      <c r="A39" s="1">
        <v>38</v>
      </c>
      <c r="B39">
        <v>18038</v>
      </c>
      <c r="C39" t="s">
        <v>238</v>
      </c>
      <c r="D39" t="s">
        <v>239</v>
      </c>
      <c r="E39" t="s">
        <v>165</v>
      </c>
      <c r="F39" s="38" t="s">
        <v>224</v>
      </c>
      <c r="G39" s="3">
        <v>45337</v>
      </c>
      <c r="H39">
        <v>3200</v>
      </c>
      <c r="I39" s="36">
        <v>2600</v>
      </c>
      <c r="J39" s="39" t="s">
        <v>169</v>
      </c>
    </row>
    <row r="40" spans="1:10" x14ac:dyDescent="0.25">
      <c r="A40" s="1">
        <v>39</v>
      </c>
      <c r="B40">
        <v>18039</v>
      </c>
      <c r="C40" t="s">
        <v>240</v>
      </c>
      <c r="D40" t="s">
        <v>241</v>
      </c>
      <c r="E40" t="s">
        <v>148</v>
      </c>
      <c r="F40" s="38" t="s">
        <v>224</v>
      </c>
      <c r="G40" s="3">
        <v>45338</v>
      </c>
      <c r="H40">
        <v>3200</v>
      </c>
      <c r="I40" s="36">
        <v>3200</v>
      </c>
      <c r="J40" s="39" t="s">
        <v>150</v>
      </c>
    </row>
    <row r="41" spans="1:10" x14ac:dyDescent="0.25">
      <c r="A41" s="1">
        <v>40</v>
      </c>
      <c r="B41">
        <v>18040</v>
      </c>
      <c r="C41" t="s">
        <v>242</v>
      </c>
      <c r="D41" t="s">
        <v>243</v>
      </c>
      <c r="E41" t="s">
        <v>148</v>
      </c>
      <c r="F41" s="38" t="s">
        <v>224</v>
      </c>
      <c r="G41" s="3">
        <v>45338</v>
      </c>
      <c r="H41">
        <v>3200</v>
      </c>
      <c r="I41" s="36">
        <v>3200</v>
      </c>
      <c r="J41" s="39" t="s">
        <v>153</v>
      </c>
    </row>
    <row r="42" spans="1:10" x14ac:dyDescent="0.25">
      <c r="A42" s="1">
        <v>41</v>
      </c>
      <c r="B42">
        <v>18041</v>
      </c>
      <c r="C42" t="s">
        <v>244</v>
      </c>
      <c r="D42" t="s">
        <v>245</v>
      </c>
      <c r="E42" t="s">
        <v>148</v>
      </c>
      <c r="F42" s="38" t="s">
        <v>224</v>
      </c>
      <c r="G42" s="3">
        <v>45338</v>
      </c>
      <c r="H42">
        <v>3200</v>
      </c>
      <c r="I42" s="36">
        <v>2600</v>
      </c>
      <c r="J42" s="39" t="s">
        <v>178</v>
      </c>
    </row>
    <row r="43" spans="1:10" x14ac:dyDescent="0.25">
      <c r="A43" s="1">
        <v>42</v>
      </c>
      <c r="B43">
        <v>18042</v>
      </c>
      <c r="C43" t="s">
        <v>246</v>
      </c>
      <c r="D43" t="s">
        <v>247</v>
      </c>
      <c r="E43" t="s">
        <v>148</v>
      </c>
      <c r="F43" s="38" t="s">
        <v>224</v>
      </c>
      <c r="G43" s="3">
        <v>45339</v>
      </c>
      <c r="H43">
        <v>3200</v>
      </c>
      <c r="I43" s="36">
        <v>3200</v>
      </c>
      <c r="J43" s="39" t="s">
        <v>218</v>
      </c>
    </row>
    <row r="44" spans="1:10" x14ac:dyDescent="0.25">
      <c r="A44" s="1">
        <v>43</v>
      </c>
      <c r="B44">
        <v>18043</v>
      </c>
      <c r="C44" t="s">
        <v>248</v>
      </c>
      <c r="D44" s="1" t="s">
        <v>249</v>
      </c>
      <c r="E44" t="s">
        <v>148</v>
      </c>
      <c r="F44" s="38" t="s">
        <v>224</v>
      </c>
      <c r="G44" s="3">
        <v>45339</v>
      </c>
      <c r="H44">
        <v>3200</v>
      </c>
      <c r="I44" s="36">
        <v>2800</v>
      </c>
      <c r="J44" s="39" t="s">
        <v>221</v>
      </c>
    </row>
    <row r="45" spans="1:10" x14ac:dyDescent="0.25">
      <c r="A45" s="1">
        <v>44</v>
      </c>
      <c r="B45">
        <v>18044</v>
      </c>
      <c r="C45" s="40" t="s">
        <v>250</v>
      </c>
      <c r="D45" t="s">
        <v>251</v>
      </c>
      <c r="E45" t="s">
        <v>148</v>
      </c>
      <c r="F45" s="38" t="s">
        <v>193</v>
      </c>
      <c r="G45" s="3">
        <v>45544</v>
      </c>
      <c r="H45">
        <v>5500</v>
      </c>
      <c r="I45" s="36">
        <v>5500</v>
      </c>
      <c r="J45" s="39" t="s">
        <v>159</v>
      </c>
    </row>
    <row r="46" spans="1:10" x14ac:dyDescent="0.25">
      <c r="A46" s="1">
        <v>45</v>
      </c>
      <c r="B46">
        <v>18045</v>
      </c>
      <c r="C46" s="40" t="s">
        <v>252</v>
      </c>
      <c r="D46" t="s">
        <v>253</v>
      </c>
      <c r="E46" t="s">
        <v>165</v>
      </c>
      <c r="F46" s="38" t="s">
        <v>193</v>
      </c>
      <c r="G46" s="3">
        <v>45545</v>
      </c>
      <c r="H46">
        <v>5500</v>
      </c>
      <c r="I46" s="36">
        <v>5500</v>
      </c>
      <c r="J46" s="39" t="s">
        <v>187</v>
      </c>
    </row>
    <row r="47" spans="1:10" x14ac:dyDescent="0.25">
      <c r="A47" s="1">
        <v>46</v>
      </c>
      <c r="B47">
        <v>18046</v>
      </c>
      <c r="C47" t="s">
        <v>207</v>
      </c>
      <c r="D47" t="s">
        <v>254</v>
      </c>
      <c r="E47" t="s">
        <v>148</v>
      </c>
      <c r="F47" s="38" t="s">
        <v>149</v>
      </c>
      <c r="G47" s="3">
        <v>45553</v>
      </c>
      <c r="H47">
        <v>4400</v>
      </c>
      <c r="I47" s="36">
        <v>4400</v>
      </c>
      <c r="J47" s="39" t="s">
        <v>215</v>
      </c>
    </row>
    <row r="48" spans="1:10" x14ac:dyDescent="0.25">
      <c r="A48" s="1">
        <v>47</v>
      </c>
      <c r="B48">
        <v>18047</v>
      </c>
      <c r="C48" t="s">
        <v>197</v>
      </c>
      <c r="D48" t="s">
        <v>255</v>
      </c>
      <c r="E48" t="s">
        <v>148</v>
      </c>
      <c r="F48" s="38" t="s">
        <v>149</v>
      </c>
      <c r="G48" s="3">
        <v>45553</v>
      </c>
      <c r="H48">
        <v>4400</v>
      </c>
      <c r="I48" s="36">
        <v>4400</v>
      </c>
      <c r="J48" s="39" t="s">
        <v>231</v>
      </c>
    </row>
    <row r="49" spans="1:10" x14ac:dyDescent="0.25">
      <c r="A49" s="1">
        <v>48</v>
      </c>
      <c r="B49">
        <v>18048</v>
      </c>
      <c r="C49" t="s">
        <v>213</v>
      </c>
      <c r="D49" s="1" t="s">
        <v>243</v>
      </c>
      <c r="E49" t="s">
        <v>165</v>
      </c>
      <c r="F49" s="38" t="s">
        <v>149</v>
      </c>
      <c r="G49" s="3">
        <v>45556</v>
      </c>
      <c r="H49">
        <v>4400</v>
      </c>
      <c r="I49" s="36">
        <v>3800</v>
      </c>
      <c r="J49" s="39" t="s">
        <v>169</v>
      </c>
    </row>
    <row r="50" spans="1:10" x14ac:dyDescent="0.25">
      <c r="A50" s="1">
        <v>49</v>
      </c>
      <c r="B50">
        <v>18049</v>
      </c>
      <c r="C50" t="s">
        <v>211</v>
      </c>
      <c r="D50" t="s">
        <v>256</v>
      </c>
      <c r="E50" t="s">
        <v>148</v>
      </c>
      <c r="F50" s="38" t="s">
        <v>149</v>
      </c>
      <c r="G50" s="3">
        <v>45559</v>
      </c>
      <c r="H50">
        <v>4400</v>
      </c>
      <c r="I50" s="36">
        <v>4000</v>
      </c>
      <c r="J50" s="39" t="s">
        <v>150</v>
      </c>
    </row>
    <row r="51" spans="1:10" x14ac:dyDescent="0.25">
      <c r="A51" s="1">
        <v>50</v>
      </c>
      <c r="B51">
        <v>18050</v>
      </c>
      <c r="C51" t="s">
        <v>205</v>
      </c>
      <c r="D51" t="s">
        <v>257</v>
      </c>
      <c r="E51" t="s">
        <v>165</v>
      </c>
      <c r="F51" s="38" t="s">
        <v>149</v>
      </c>
      <c r="G51" s="3">
        <v>45560</v>
      </c>
      <c r="H51">
        <v>4400</v>
      </c>
      <c r="I51" s="36">
        <v>4400</v>
      </c>
      <c r="J51" s="39" t="s">
        <v>153</v>
      </c>
    </row>
    <row r="52" spans="1:10" x14ac:dyDescent="0.25">
      <c r="A52" s="1">
        <v>51</v>
      </c>
      <c r="B52">
        <v>18051</v>
      </c>
      <c r="C52" t="s">
        <v>219</v>
      </c>
      <c r="D52" t="s">
        <v>258</v>
      </c>
      <c r="E52" t="s">
        <v>148</v>
      </c>
      <c r="F52" s="38" t="s">
        <v>149</v>
      </c>
      <c r="G52" s="3">
        <v>45561</v>
      </c>
      <c r="H52">
        <v>4400</v>
      </c>
      <c r="I52" s="36">
        <v>3800</v>
      </c>
      <c r="J52" s="39" t="s">
        <v>178</v>
      </c>
    </row>
    <row r="53" spans="1:10" x14ac:dyDescent="0.25">
      <c r="A53" s="1">
        <v>52</v>
      </c>
      <c r="B53">
        <v>18052</v>
      </c>
      <c r="C53" t="s">
        <v>216</v>
      </c>
      <c r="D53" t="s">
        <v>259</v>
      </c>
      <c r="E53" t="s">
        <v>148</v>
      </c>
      <c r="F53" s="38" t="s">
        <v>149</v>
      </c>
      <c r="G53" s="3">
        <v>45561</v>
      </c>
      <c r="H53">
        <v>4400</v>
      </c>
      <c r="I53" s="36">
        <v>3800</v>
      </c>
      <c r="J53" s="39" t="s">
        <v>218</v>
      </c>
    </row>
    <row r="54" spans="1:10" x14ac:dyDescent="0.25">
      <c r="A54" s="1">
        <v>53</v>
      </c>
      <c r="B54">
        <v>18053</v>
      </c>
      <c r="C54" t="s">
        <v>201</v>
      </c>
      <c r="D54" t="s">
        <v>260</v>
      </c>
      <c r="E54" t="s">
        <v>165</v>
      </c>
      <c r="F54" s="38" t="s">
        <v>149</v>
      </c>
      <c r="G54" s="3">
        <v>45566</v>
      </c>
      <c r="H54">
        <v>4400</v>
      </c>
      <c r="I54" s="36">
        <v>3800</v>
      </c>
      <c r="J54" s="39" t="s">
        <v>221</v>
      </c>
    </row>
    <row r="55" spans="1:10" x14ac:dyDescent="0.25">
      <c r="A55" s="1">
        <v>54</v>
      </c>
      <c r="B55">
        <v>18054</v>
      </c>
      <c r="C55" s="40" t="s">
        <v>252</v>
      </c>
      <c r="D55" t="s">
        <v>261</v>
      </c>
      <c r="E55" t="s">
        <v>148</v>
      </c>
      <c r="F55" s="38" t="s">
        <v>149</v>
      </c>
      <c r="G55" s="3">
        <v>45568</v>
      </c>
      <c r="H55">
        <v>4400</v>
      </c>
      <c r="I55" s="36">
        <v>4000</v>
      </c>
      <c r="J55" s="39" t="s">
        <v>159</v>
      </c>
    </row>
    <row r="56" spans="1:10" x14ac:dyDescent="0.25">
      <c r="A56" s="1">
        <v>55</v>
      </c>
      <c r="B56">
        <v>18055</v>
      </c>
      <c r="C56" t="s">
        <v>195</v>
      </c>
      <c r="D56" t="s">
        <v>262</v>
      </c>
      <c r="E56" t="s">
        <v>148</v>
      </c>
      <c r="F56" s="38" t="s">
        <v>149</v>
      </c>
      <c r="G56" s="3">
        <v>45568</v>
      </c>
      <c r="H56">
        <v>4400</v>
      </c>
      <c r="I56" s="36">
        <v>3800</v>
      </c>
      <c r="J56" s="39" t="s">
        <v>187</v>
      </c>
    </row>
    <row r="57" spans="1:10" x14ac:dyDescent="0.25">
      <c r="A57" s="1">
        <v>56</v>
      </c>
      <c r="B57">
        <v>18056</v>
      </c>
      <c r="C57" t="s">
        <v>203</v>
      </c>
      <c r="D57" t="s">
        <v>263</v>
      </c>
      <c r="E57" t="s">
        <v>148</v>
      </c>
      <c r="F57" s="38" t="s">
        <v>149</v>
      </c>
      <c r="G57" s="3">
        <v>45569</v>
      </c>
      <c r="H57">
        <v>4400</v>
      </c>
      <c r="I57" s="36">
        <v>3800</v>
      </c>
      <c r="J57" s="39" t="s">
        <v>215</v>
      </c>
    </row>
    <row r="58" spans="1:10" x14ac:dyDescent="0.25">
      <c r="A58" s="1">
        <v>57</v>
      </c>
      <c r="B58">
        <v>18057</v>
      </c>
      <c r="C58" t="s">
        <v>209</v>
      </c>
      <c r="D58" t="s">
        <v>264</v>
      </c>
      <c r="E58" t="s">
        <v>165</v>
      </c>
      <c r="F58" s="38" t="s">
        <v>149</v>
      </c>
      <c r="G58" s="3">
        <v>45569</v>
      </c>
      <c r="H58">
        <v>4400</v>
      </c>
      <c r="I58" s="36">
        <v>4400</v>
      </c>
      <c r="J58" s="39" t="s">
        <v>231</v>
      </c>
    </row>
    <row r="59" spans="1:10" x14ac:dyDescent="0.25">
      <c r="A59" s="1">
        <v>58</v>
      </c>
      <c r="B59">
        <v>18058</v>
      </c>
      <c r="C59" t="s">
        <v>199</v>
      </c>
      <c r="D59" t="s">
        <v>265</v>
      </c>
      <c r="E59" t="s">
        <v>148</v>
      </c>
      <c r="F59" s="38" t="s">
        <v>149</v>
      </c>
      <c r="G59" s="3">
        <v>45570</v>
      </c>
      <c r="H59">
        <v>4400</v>
      </c>
      <c r="I59" s="36">
        <v>3800</v>
      </c>
      <c r="J59" s="39" t="s">
        <v>169</v>
      </c>
    </row>
    <row r="60" spans="1:10" x14ac:dyDescent="0.25">
      <c r="A60" s="1">
        <v>59</v>
      </c>
      <c r="B60">
        <v>18059</v>
      </c>
      <c r="C60" t="s">
        <v>191</v>
      </c>
      <c r="D60" t="s">
        <v>266</v>
      </c>
      <c r="E60" t="s">
        <v>165</v>
      </c>
      <c r="F60" s="38" t="s">
        <v>149</v>
      </c>
      <c r="G60" s="3">
        <v>45573</v>
      </c>
      <c r="H60">
        <v>4400</v>
      </c>
      <c r="I60" s="36">
        <v>4000</v>
      </c>
      <c r="J60" s="39" t="s">
        <v>215</v>
      </c>
    </row>
    <row r="61" spans="1:10" x14ac:dyDescent="0.25">
      <c r="A61" s="1">
        <v>60</v>
      </c>
      <c r="B61">
        <v>18060</v>
      </c>
      <c r="C61" s="40" t="s">
        <v>250</v>
      </c>
      <c r="D61" t="s">
        <v>267</v>
      </c>
      <c r="E61" t="s">
        <v>165</v>
      </c>
      <c r="F61" s="38" t="s">
        <v>149</v>
      </c>
      <c r="G61" s="3">
        <v>45573</v>
      </c>
      <c r="H61">
        <v>4400</v>
      </c>
      <c r="I61" s="36">
        <v>3800</v>
      </c>
      <c r="J61" s="39" t="s">
        <v>215</v>
      </c>
    </row>
    <row r="62" spans="1:10" x14ac:dyDescent="0.25">
      <c r="A62" s="1">
        <v>61</v>
      </c>
      <c r="B62">
        <v>18061</v>
      </c>
      <c r="C62" s="1" t="s">
        <v>268</v>
      </c>
      <c r="D62" t="s">
        <v>269</v>
      </c>
      <c r="E62" t="s">
        <v>165</v>
      </c>
      <c r="F62" s="41" t="s">
        <v>193</v>
      </c>
      <c r="G62" s="3">
        <v>45583</v>
      </c>
      <c r="H62">
        <v>5500</v>
      </c>
      <c r="I62" s="36">
        <v>5500</v>
      </c>
      <c r="J62" s="39" t="s">
        <v>159</v>
      </c>
    </row>
    <row r="63" spans="1:10" x14ac:dyDescent="0.25">
      <c r="A63" s="1">
        <v>62</v>
      </c>
      <c r="B63">
        <v>18062</v>
      </c>
      <c r="C63" t="s">
        <v>270</v>
      </c>
      <c r="D63" t="s">
        <v>271</v>
      </c>
      <c r="E63" t="s">
        <v>165</v>
      </c>
      <c r="F63" s="38" t="s">
        <v>224</v>
      </c>
      <c r="G63" s="3">
        <v>45362</v>
      </c>
      <c r="H63">
        <v>3200</v>
      </c>
      <c r="I63" s="36">
        <v>500</v>
      </c>
      <c r="J63" s="39" t="s">
        <v>187</v>
      </c>
    </row>
    <row r="64" spans="1:10" x14ac:dyDescent="0.25">
      <c r="A64" s="1">
        <v>63</v>
      </c>
      <c r="B64">
        <v>18063</v>
      </c>
      <c r="C64" t="s">
        <v>272</v>
      </c>
      <c r="D64" t="s">
        <v>273</v>
      </c>
      <c r="E64" t="s">
        <v>148</v>
      </c>
      <c r="F64" s="38" t="s">
        <v>224</v>
      </c>
      <c r="G64" s="3">
        <v>45363</v>
      </c>
      <c r="H64">
        <v>3200</v>
      </c>
      <c r="I64" s="36">
        <v>2600</v>
      </c>
      <c r="J64" s="39" t="s">
        <v>159</v>
      </c>
    </row>
    <row r="65" spans="1:10" x14ac:dyDescent="0.25">
      <c r="A65" s="1">
        <v>64</v>
      </c>
      <c r="B65">
        <v>18064</v>
      </c>
      <c r="C65" t="s">
        <v>274</v>
      </c>
      <c r="D65" t="s">
        <v>275</v>
      </c>
      <c r="E65" t="s">
        <v>148</v>
      </c>
      <c r="F65" s="38" t="s">
        <v>224</v>
      </c>
      <c r="G65" s="3">
        <v>45363</v>
      </c>
      <c r="H65">
        <v>3200</v>
      </c>
      <c r="I65" s="36">
        <v>3200</v>
      </c>
      <c r="J65" s="39" t="s">
        <v>187</v>
      </c>
    </row>
    <row r="66" spans="1:10" x14ac:dyDescent="0.25">
      <c r="A66" s="1">
        <v>65</v>
      </c>
      <c r="B66">
        <v>18065</v>
      </c>
      <c r="C66" t="s">
        <v>276</v>
      </c>
      <c r="D66" t="s">
        <v>277</v>
      </c>
      <c r="E66" t="s">
        <v>165</v>
      </c>
      <c r="F66" s="38" t="s">
        <v>224</v>
      </c>
      <c r="G66" s="3">
        <v>45363</v>
      </c>
      <c r="H66">
        <v>3200</v>
      </c>
      <c r="I66" s="36">
        <v>2600</v>
      </c>
      <c r="J66" s="39" t="s">
        <v>215</v>
      </c>
    </row>
    <row r="67" spans="1:10" x14ac:dyDescent="0.25">
      <c r="A67" s="1">
        <v>66</v>
      </c>
      <c r="B67">
        <v>18066</v>
      </c>
      <c r="C67" t="s">
        <v>278</v>
      </c>
      <c r="D67" t="s">
        <v>279</v>
      </c>
      <c r="E67" t="s">
        <v>148</v>
      </c>
      <c r="F67" s="38" t="s">
        <v>224</v>
      </c>
      <c r="G67" s="3">
        <v>45364</v>
      </c>
      <c r="H67">
        <v>3200</v>
      </c>
      <c r="I67" s="36">
        <v>2000</v>
      </c>
      <c r="J67" s="39" t="s">
        <v>231</v>
      </c>
    </row>
    <row r="68" spans="1:10" x14ac:dyDescent="0.25">
      <c r="A68" s="1">
        <v>67</v>
      </c>
      <c r="B68">
        <v>18067</v>
      </c>
      <c r="C68" t="s">
        <v>280</v>
      </c>
      <c r="D68" t="s">
        <v>281</v>
      </c>
      <c r="E68" t="s">
        <v>148</v>
      </c>
      <c r="F68" s="38" t="s">
        <v>224</v>
      </c>
      <c r="G68" s="3">
        <v>45364</v>
      </c>
      <c r="H68">
        <v>3200</v>
      </c>
      <c r="I68" s="36">
        <v>3200</v>
      </c>
      <c r="J68" s="39" t="s">
        <v>169</v>
      </c>
    </row>
    <row r="69" spans="1:10" x14ac:dyDescent="0.25">
      <c r="A69" s="1">
        <v>68</v>
      </c>
      <c r="B69">
        <v>18068</v>
      </c>
      <c r="C69" t="s">
        <v>282</v>
      </c>
      <c r="D69" t="s">
        <v>283</v>
      </c>
      <c r="E69" t="s">
        <v>165</v>
      </c>
      <c r="F69" s="38" t="s">
        <v>284</v>
      </c>
      <c r="G69" s="3">
        <v>45419</v>
      </c>
      <c r="H69">
        <v>7500</v>
      </c>
      <c r="I69" s="36">
        <v>6900</v>
      </c>
      <c r="J69" s="39" t="s">
        <v>150</v>
      </c>
    </row>
    <row r="70" spans="1:10" x14ac:dyDescent="0.25">
      <c r="A70" s="1">
        <v>69</v>
      </c>
      <c r="B70">
        <v>18069</v>
      </c>
      <c r="C70" t="s">
        <v>285</v>
      </c>
      <c r="D70" t="s">
        <v>286</v>
      </c>
      <c r="E70" t="s">
        <v>148</v>
      </c>
      <c r="F70" s="38" t="s">
        <v>284</v>
      </c>
      <c r="G70" s="3">
        <v>45420</v>
      </c>
      <c r="H70">
        <v>7500</v>
      </c>
      <c r="I70" s="36">
        <v>7500</v>
      </c>
      <c r="J70" s="39" t="s">
        <v>153</v>
      </c>
    </row>
    <row r="71" spans="1:10" x14ac:dyDescent="0.25">
      <c r="A71" s="1">
        <v>70</v>
      </c>
      <c r="B71">
        <v>18070</v>
      </c>
      <c r="C71" t="s">
        <v>287</v>
      </c>
      <c r="D71" t="s">
        <v>288</v>
      </c>
      <c r="E71" t="s">
        <v>148</v>
      </c>
      <c r="F71" s="38" t="s">
        <v>284</v>
      </c>
      <c r="G71" s="3">
        <v>45420</v>
      </c>
      <c r="H71">
        <v>7500</v>
      </c>
      <c r="I71" s="36">
        <v>7500</v>
      </c>
      <c r="J71" s="39" t="s">
        <v>178</v>
      </c>
    </row>
    <row r="72" spans="1:10" x14ac:dyDescent="0.25">
      <c r="A72" s="1">
        <v>71</v>
      </c>
      <c r="B72">
        <v>18071</v>
      </c>
      <c r="C72" t="s">
        <v>289</v>
      </c>
      <c r="D72" t="s">
        <v>290</v>
      </c>
      <c r="E72" t="s">
        <v>148</v>
      </c>
      <c r="F72" s="38" t="s">
        <v>284</v>
      </c>
      <c r="G72" s="3">
        <v>45420</v>
      </c>
      <c r="H72">
        <v>7500</v>
      </c>
      <c r="I72" s="36">
        <v>7500</v>
      </c>
      <c r="J72" s="39" t="s">
        <v>218</v>
      </c>
    </row>
    <row r="73" spans="1:10" x14ac:dyDescent="0.25">
      <c r="A73" s="1">
        <v>72</v>
      </c>
      <c r="B73">
        <v>18072</v>
      </c>
      <c r="C73" t="s">
        <v>291</v>
      </c>
      <c r="D73" t="s">
        <v>292</v>
      </c>
      <c r="E73" t="s">
        <v>148</v>
      </c>
      <c r="F73" s="38" t="s">
        <v>284</v>
      </c>
      <c r="G73" s="3">
        <v>45421</v>
      </c>
      <c r="H73">
        <v>7500</v>
      </c>
      <c r="I73" s="36">
        <v>6900</v>
      </c>
      <c r="J73" s="39" t="s">
        <v>221</v>
      </c>
    </row>
    <row r="74" spans="1:10" x14ac:dyDescent="0.25">
      <c r="A74" s="1">
        <v>73</v>
      </c>
      <c r="B74">
        <v>18073</v>
      </c>
      <c r="C74" t="s">
        <v>293</v>
      </c>
      <c r="D74" t="s">
        <v>55</v>
      </c>
      <c r="E74" t="s">
        <v>165</v>
      </c>
      <c r="F74" s="38" t="s">
        <v>284</v>
      </c>
      <c r="G74" s="3">
        <v>45421</v>
      </c>
      <c r="H74">
        <v>7500</v>
      </c>
      <c r="I74" s="36">
        <v>7500</v>
      </c>
      <c r="J74" s="39" t="s">
        <v>159</v>
      </c>
    </row>
    <row r="75" spans="1:10" x14ac:dyDescent="0.25">
      <c r="A75" s="1">
        <v>74</v>
      </c>
      <c r="B75">
        <v>18074</v>
      </c>
      <c r="C75" t="s">
        <v>294</v>
      </c>
      <c r="D75" t="s">
        <v>295</v>
      </c>
      <c r="E75" t="s">
        <v>148</v>
      </c>
      <c r="F75" s="38" t="s">
        <v>284</v>
      </c>
      <c r="G75" s="3">
        <v>45421</v>
      </c>
      <c r="H75">
        <v>7500</v>
      </c>
      <c r="I75" s="36">
        <v>6900</v>
      </c>
      <c r="J75" s="39" t="s">
        <v>187</v>
      </c>
    </row>
    <row r="76" spans="1:10" x14ac:dyDescent="0.25">
      <c r="A76" s="1">
        <v>75</v>
      </c>
      <c r="B76">
        <v>18075</v>
      </c>
      <c r="C76" t="s">
        <v>296</v>
      </c>
      <c r="D76" t="s">
        <v>297</v>
      </c>
      <c r="E76" t="s">
        <v>165</v>
      </c>
      <c r="F76" s="38" t="s">
        <v>284</v>
      </c>
      <c r="G76" s="3">
        <v>45422</v>
      </c>
      <c r="H76">
        <v>7500</v>
      </c>
      <c r="I76" s="36">
        <v>7500</v>
      </c>
      <c r="J76" s="39" t="s">
        <v>215</v>
      </c>
    </row>
    <row r="77" spans="1:10" x14ac:dyDescent="0.25">
      <c r="A77" s="1">
        <v>76</v>
      </c>
      <c r="B77">
        <v>18076</v>
      </c>
      <c r="C77" t="s">
        <v>298</v>
      </c>
      <c r="D77" t="s">
        <v>299</v>
      </c>
      <c r="E77" t="s">
        <v>165</v>
      </c>
      <c r="F77" s="38" t="s">
        <v>284</v>
      </c>
      <c r="G77" s="3">
        <v>45422</v>
      </c>
      <c r="H77">
        <v>7500</v>
      </c>
      <c r="I77" s="36">
        <v>7500</v>
      </c>
      <c r="J77" s="39" t="s">
        <v>231</v>
      </c>
    </row>
    <row r="78" spans="1:10" x14ac:dyDescent="0.25">
      <c r="A78" s="1">
        <v>77</v>
      </c>
      <c r="B78">
        <v>18077</v>
      </c>
      <c r="C78" t="s">
        <v>300</v>
      </c>
      <c r="D78" t="s">
        <v>301</v>
      </c>
      <c r="E78" t="s">
        <v>148</v>
      </c>
      <c r="F78" s="38" t="s">
        <v>284</v>
      </c>
      <c r="G78" s="3">
        <v>45422</v>
      </c>
      <c r="H78">
        <v>7500</v>
      </c>
      <c r="I78" s="36">
        <v>7100</v>
      </c>
      <c r="J78" s="39" t="s">
        <v>169</v>
      </c>
    </row>
    <row r="79" spans="1:10" x14ac:dyDescent="0.25">
      <c r="A79" s="1">
        <v>78</v>
      </c>
      <c r="B79">
        <v>18078</v>
      </c>
      <c r="C79" t="s">
        <v>302</v>
      </c>
      <c r="D79" t="s">
        <v>292</v>
      </c>
      <c r="E79" t="s">
        <v>148</v>
      </c>
      <c r="F79" s="38" t="s">
        <v>284</v>
      </c>
      <c r="G79" s="3">
        <v>45423</v>
      </c>
      <c r="H79">
        <v>7500</v>
      </c>
      <c r="I79" s="36">
        <v>6900</v>
      </c>
      <c r="J79" s="39" t="s">
        <v>150</v>
      </c>
    </row>
    <row r="80" spans="1:10" x14ac:dyDescent="0.25">
      <c r="A80" s="1">
        <v>79</v>
      </c>
      <c r="B80">
        <v>18079</v>
      </c>
      <c r="C80" t="s">
        <v>303</v>
      </c>
      <c r="D80" t="s">
        <v>304</v>
      </c>
      <c r="E80" t="s">
        <v>148</v>
      </c>
      <c r="F80" s="38" t="s">
        <v>284</v>
      </c>
      <c r="G80" s="3">
        <v>45423</v>
      </c>
      <c r="H80">
        <v>7500</v>
      </c>
      <c r="I80" s="36">
        <v>6900</v>
      </c>
      <c r="J80" s="39" t="s">
        <v>153</v>
      </c>
    </row>
    <row r="81" spans="1:10" x14ac:dyDescent="0.25">
      <c r="A81" s="1">
        <v>80</v>
      </c>
      <c r="B81">
        <v>18080</v>
      </c>
      <c r="C81" t="s">
        <v>305</v>
      </c>
      <c r="D81" t="s">
        <v>306</v>
      </c>
      <c r="E81" t="s">
        <v>148</v>
      </c>
      <c r="F81" s="38" t="s">
        <v>284</v>
      </c>
      <c r="G81" s="3">
        <v>45423</v>
      </c>
      <c r="H81">
        <v>7500</v>
      </c>
      <c r="I81" s="36">
        <v>7100</v>
      </c>
      <c r="J81" s="39" t="s">
        <v>178</v>
      </c>
    </row>
    <row r="82" spans="1:10" x14ac:dyDescent="0.25">
      <c r="A82" s="1">
        <v>81</v>
      </c>
      <c r="B82">
        <v>18081</v>
      </c>
      <c r="C82" t="s">
        <v>307</v>
      </c>
      <c r="D82" t="s">
        <v>308</v>
      </c>
      <c r="E82" t="s">
        <v>148</v>
      </c>
      <c r="F82" s="38" t="s">
        <v>193</v>
      </c>
      <c r="G82" s="3">
        <v>45308</v>
      </c>
      <c r="H82">
        <v>5500</v>
      </c>
      <c r="I82" s="36">
        <v>4900</v>
      </c>
      <c r="J82" s="39" t="s">
        <v>218</v>
      </c>
    </row>
    <row r="83" spans="1:10" x14ac:dyDescent="0.25">
      <c r="A83" s="1">
        <v>82</v>
      </c>
      <c r="B83">
        <v>18082</v>
      </c>
      <c r="C83" t="s">
        <v>309</v>
      </c>
      <c r="D83" s="1" t="s">
        <v>310</v>
      </c>
      <c r="E83" t="s">
        <v>148</v>
      </c>
      <c r="F83" s="38" t="s">
        <v>193</v>
      </c>
      <c r="G83" s="3">
        <v>45308</v>
      </c>
      <c r="H83">
        <v>5500</v>
      </c>
      <c r="I83" s="36">
        <v>5500</v>
      </c>
      <c r="J83" s="39" t="s">
        <v>221</v>
      </c>
    </row>
    <row r="84" spans="1:10" x14ac:dyDescent="0.25">
      <c r="A84" s="1">
        <v>83</v>
      </c>
      <c r="B84">
        <v>18083</v>
      </c>
      <c r="C84" t="s">
        <v>311</v>
      </c>
      <c r="D84" t="s">
        <v>312</v>
      </c>
      <c r="E84" t="s">
        <v>148</v>
      </c>
      <c r="F84" s="38" t="s">
        <v>224</v>
      </c>
      <c r="G84" s="3">
        <v>45380</v>
      </c>
      <c r="H84">
        <v>3200</v>
      </c>
      <c r="I84" s="36">
        <v>2800</v>
      </c>
      <c r="J84" s="39" t="s">
        <v>159</v>
      </c>
    </row>
    <row r="85" spans="1:10" x14ac:dyDescent="0.25">
      <c r="A85" s="1">
        <v>84</v>
      </c>
      <c r="B85">
        <v>18084</v>
      </c>
      <c r="C85" t="s">
        <v>313</v>
      </c>
      <c r="D85" t="s">
        <v>314</v>
      </c>
      <c r="E85" t="s">
        <v>165</v>
      </c>
      <c r="F85" s="38" t="s">
        <v>224</v>
      </c>
      <c r="G85" s="3">
        <v>45380</v>
      </c>
      <c r="H85">
        <v>3200</v>
      </c>
      <c r="I85" s="36">
        <v>2800</v>
      </c>
      <c r="J85" s="39" t="s">
        <v>187</v>
      </c>
    </row>
    <row r="86" spans="1:10" x14ac:dyDescent="0.25">
      <c r="A86" s="1">
        <v>85</v>
      </c>
      <c r="B86">
        <v>18085</v>
      </c>
      <c r="C86" t="s">
        <v>315</v>
      </c>
      <c r="D86" t="s">
        <v>316</v>
      </c>
      <c r="E86" t="s">
        <v>148</v>
      </c>
      <c r="F86" s="38" t="s">
        <v>224</v>
      </c>
      <c r="G86" s="3">
        <v>45380</v>
      </c>
      <c r="H86">
        <v>3200</v>
      </c>
      <c r="I86" s="36">
        <v>3200</v>
      </c>
      <c r="J86" s="39" t="s">
        <v>215</v>
      </c>
    </row>
    <row r="87" spans="1:10" x14ac:dyDescent="0.25">
      <c r="A87" s="1">
        <v>86</v>
      </c>
      <c r="B87">
        <v>18086</v>
      </c>
      <c r="C87" t="s">
        <v>317</v>
      </c>
      <c r="D87" t="s">
        <v>318</v>
      </c>
      <c r="E87" t="s">
        <v>148</v>
      </c>
      <c r="F87" s="38" t="s">
        <v>224</v>
      </c>
      <c r="G87" s="3">
        <v>45381</v>
      </c>
      <c r="H87">
        <v>3200</v>
      </c>
      <c r="I87" s="36">
        <v>3200</v>
      </c>
      <c r="J87" s="39" t="s">
        <v>231</v>
      </c>
    </row>
    <row r="88" spans="1:10" x14ac:dyDescent="0.25">
      <c r="A88" s="1">
        <v>87</v>
      </c>
      <c r="B88">
        <v>18087</v>
      </c>
      <c r="C88" t="s">
        <v>319</v>
      </c>
      <c r="D88" t="s">
        <v>320</v>
      </c>
      <c r="E88" t="s">
        <v>165</v>
      </c>
      <c r="F88" s="38" t="s">
        <v>224</v>
      </c>
      <c r="G88" s="3">
        <v>45381</v>
      </c>
      <c r="H88">
        <v>3200</v>
      </c>
      <c r="I88" s="36">
        <v>2600</v>
      </c>
      <c r="J88" s="39" t="s">
        <v>169</v>
      </c>
    </row>
    <row r="89" spans="1:10" x14ac:dyDescent="0.25">
      <c r="A89" s="1">
        <v>88</v>
      </c>
      <c r="B89">
        <v>18088</v>
      </c>
      <c r="C89" t="s">
        <v>321</v>
      </c>
      <c r="D89" t="s">
        <v>322</v>
      </c>
      <c r="E89" t="s">
        <v>165</v>
      </c>
      <c r="F89" s="38" t="s">
        <v>224</v>
      </c>
      <c r="G89" s="3">
        <v>45381</v>
      </c>
      <c r="H89">
        <v>3200</v>
      </c>
      <c r="I89" s="36">
        <v>2600</v>
      </c>
      <c r="J89" s="39" t="s">
        <v>215</v>
      </c>
    </row>
    <row r="90" spans="1:10" x14ac:dyDescent="0.25">
      <c r="A90" s="1">
        <v>89</v>
      </c>
      <c r="B90">
        <v>18089</v>
      </c>
      <c r="C90" t="s">
        <v>171</v>
      </c>
      <c r="D90" t="s">
        <v>323</v>
      </c>
      <c r="E90" t="s">
        <v>148</v>
      </c>
      <c r="F90" s="38" t="s">
        <v>324</v>
      </c>
      <c r="G90" s="3">
        <v>45391</v>
      </c>
      <c r="H90">
        <v>1800</v>
      </c>
      <c r="I90" s="36">
        <v>1800</v>
      </c>
      <c r="J90" s="39" t="s">
        <v>215</v>
      </c>
    </row>
    <row r="91" spans="1:10" x14ac:dyDescent="0.25">
      <c r="A91" s="1">
        <v>90</v>
      </c>
      <c r="B91">
        <v>18090</v>
      </c>
      <c r="C91" t="s">
        <v>163</v>
      </c>
      <c r="D91" s="1" t="s">
        <v>325</v>
      </c>
      <c r="E91" t="s">
        <v>148</v>
      </c>
      <c r="F91" s="38" t="s">
        <v>324</v>
      </c>
      <c r="G91" s="3">
        <v>45391</v>
      </c>
      <c r="H91">
        <v>1800</v>
      </c>
      <c r="I91" s="36">
        <v>1800</v>
      </c>
      <c r="J91" s="39" t="s">
        <v>159</v>
      </c>
    </row>
    <row r="92" spans="1:10" x14ac:dyDescent="0.25">
      <c r="A92" s="1">
        <v>91</v>
      </c>
      <c r="B92">
        <v>18091</v>
      </c>
      <c r="C92" t="s">
        <v>326</v>
      </c>
      <c r="D92" t="s">
        <v>327</v>
      </c>
      <c r="E92" t="s">
        <v>165</v>
      </c>
      <c r="F92" s="38" t="s">
        <v>284</v>
      </c>
      <c r="G92" s="3">
        <v>45437</v>
      </c>
      <c r="H92">
        <v>7500</v>
      </c>
      <c r="I92" s="36">
        <v>6900</v>
      </c>
      <c r="J92" s="39" t="s">
        <v>187</v>
      </c>
    </row>
    <row r="93" spans="1:10" x14ac:dyDescent="0.25">
      <c r="A93" s="1">
        <v>92</v>
      </c>
      <c r="B93">
        <v>18092</v>
      </c>
      <c r="C93" t="s">
        <v>328</v>
      </c>
      <c r="D93" t="s">
        <v>329</v>
      </c>
      <c r="E93" t="s">
        <v>148</v>
      </c>
      <c r="F93" s="38" t="s">
        <v>284</v>
      </c>
      <c r="G93" s="3">
        <v>45439</v>
      </c>
      <c r="H93">
        <v>7500</v>
      </c>
      <c r="I93" s="36">
        <v>7500</v>
      </c>
      <c r="J93" s="39" t="s">
        <v>159</v>
      </c>
    </row>
    <row r="94" spans="1:10" x14ac:dyDescent="0.25">
      <c r="A94" s="1">
        <v>93</v>
      </c>
      <c r="B94">
        <v>18093</v>
      </c>
      <c r="C94" t="s">
        <v>330</v>
      </c>
      <c r="D94" t="s">
        <v>204</v>
      </c>
      <c r="E94" t="s">
        <v>148</v>
      </c>
      <c r="F94" s="38" t="s">
        <v>284</v>
      </c>
      <c r="G94" s="3">
        <v>45439</v>
      </c>
      <c r="H94">
        <v>7500</v>
      </c>
      <c r="I94" s="36">
        <v>500</v>
      </c>
      <c r="J94" s="39" t="s">
        <v>187</v>
      </c>
    </row>
  </sheetData>
  <conditionalFormatting sqref="B1:B94">
    <cfRule type="duplicateValues" dxfId="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CED4-DDF1-4C95-913A-88A227DD10BC}">
  <dimension ref="A1:L20"/>
  <sheetViews>
    <sheetView zoomScale="130" zoomScaleNormal="130" workbookViewId="0">
      <selection activeCell="H12" sqref="H12"/>
    </sheetView>
  </sheetViews>
  <sheetFormatPr defaultRowHeight="15" x14ac:dyDescent="0.25"/>
  <cols>
    <col min="1" max="1" width="6.5703125" bestFit="1" customWidth="1"/>
    <col min="2" max="2" width="21.140625" bestFit="1" customWidth="1"/>
    <col min="3" max="3" width="22.42578125" bestFit="1" customWidth="1"/>
    <col min="4" max="4" width="15.5703125" bestFit="1" customWidth="1"/>
    <col min="5" max="5" width="7.7109375" bestFit="1" customWidth="1"/>
    <col min="8" max="8" width="11.5703125" bestFit="1" customWidth="1"/>
    <col min="9" max="9" width="15" bestFit="1" customWidth="1"/>
    <col min="10" max="10" width="21.140625" bestFit="1" customWidth="1"/>
    <col min="11" max="11" width="15" bestFit="1" customWidth="1"/>
  </cols>
  <sheetData>
    <row r="1" spans="1:12" x14ac:dyDescent="0.25">
      <c r="A1" s="42" t="s">
        <v>351</v>
      </c>
      <c r="B1" s="52" t="s">
        <v>78</v>
      </c>
      <c r="C1" s="52" t="s">
        <v>140</v>
      </c>
      <c r="D1" s="52" t="s">
        <v>350</v>
      </c>
      <c r="E1" s="52" t="s">
        <v>141</v>
      </c>
      <c r="F1" s="52" t="s">
        <v>14</v>
      </c>
      <c r="G1" s="52" t="s">
        <v>352</v>
      </c>
    </row>
    <row r="2" spans="1:12" x14ac:dyDescent="0.25">
      <c r="A2">
        <v>18001</v>
      </c>
      <c r="B2" t="s">
        <v>146</v>
      </c>
      <c r="C2" t="s">
        <v>147</v>
      </c>
      <c r="D2">
        <v>7075284477</v>
      </c>
      <c r="E2" t="s">
        <v>148</v>
      </c>
      <c r="F2" t="s">
        <v>17</v>
      </c>
      <c r="G2" t="s">
        <v>357</v>
      </c>
    </row>
    <row r="3" spans="1:12" x14ac:dyDescent="0.25">
      <c r="A3">
        <v>18002</v>
      </c>
      <c r="B3" t="s">
        <v>151</v>
      </c>
      <c r="C3" t="s">
        <v>152</v>
      </c>
      <c r="D3">
        <v>9970705350</v>
      </c>
      <c r="E3" t="s">
        <v>148</v>
      </c>
      <c r="F3" t="s">
        <v>17</v>
      </c>
      <c r="G3" t="s">
        <v>357</v>
      </c>
    </row>
    <row r="4" spans="1:12" x14ac:dyDescent="0.25">
      <c r="A4">
        <v>18003</v>
      </c>
      <c r="B4" t="s">
        <v>154</v>
      </c>
      <c r="C4" t="s">
        <v>155</v>
      </c>
      <c r="D4">
        <v>6839500378</v>
      </c>
      <c r="E4" t="s">
        <v>148</v>
      </c>
      <c r="F4" t="s">
        <v>355</v>
      </c>
      <c r="G4" t="s">
        <v>359</v>
      </c>
    </row>
    <row r="5" spans="1:12" x14ac:dyDescent="0.25">
      <c r="A5">
        <v>18004</v>
      </c>
      <c r="B5" t="s">
        <v>157</v>
      </c>
      <c r="C5" t="s">
        <v>158</v>
      </c>
      <c r="D5">
        <v>8303081021</v>
      </c>
      <c r="E5" t="s">
        <v>148</v>
      </c>
      <c r="F5" t="s">
        <v>353</v>
      </c>
      <c r="G5" t="s">
        <v>356</v>
      </c>
    </row>
    <row r="6" spans="1:12" x14ac:dyDescent="0.25">
      <c r="A6">
        <v>18005</v>
      </c>
      <c r="B6" t="s">
        <v>160</v>
      </c>
      <c r="C6" t="s">
        <v>161</v>
      </c>
      <c r="D6">
        <v>9667871287</v>
      </c>
      <c r="E6" t="s">
        <v>148</v>
      </c>
      <c r="F6" t="s">
        <v>353</v>
      </c>
      <c r="G6" t="s">
        <v>356</v>
      </c>
      <c r="I6" s="52" t="s">
        <v>350</v>
      </c>
      <c r="J6" s="52" t="s">
        <v>78</v>
      </c>
      <c r="K6" s="52" t="s">
        <v>140</v>
      </c>
      <c r="L6" s="52" t="s">
        <v>352</v>
      </c>
    </row>
    <row r="7" spans="1:12" x14ac:dyDescent="0.25">
      <c r="A7">
        <v>18006</v>
      </c>
      <c r="B7" t="s">
        <v>163</v>
      </c>
      <c r="C7" t="s">
        <v>164</v>
      </c>
      <c r="D7">
        <v>9875805138</v>
      </c>
      <c r="E7" t="s">
        <v>165</v>
      </c>
      <c r="F7" t="s">
        <v>354</v>
      </c>
      <c r="G7" t="s">
        <v>358</v>
      </c>
      <c r="I7">
        <v>8303081021</v>
      </c>
      <c r="J7" t="str">
        <f>DGET($A$1:$G$16,J6,$I$6:$I$7)</f>
        <v>PAVAN PRATAP SINGH</v>
      </c>
      <c r="K7" t="str">
        <f>DGET($A$1:$G$16,K6,$I$6:$I$7)</f>
        <v>TRIBHUVAN LAL</v>
      </c>
      <c r="L7" t="str">
        <f t="shared" ref="L7" si="0">DGET($A$1:$G$16,L6,$I$6:$I$7)</f>
        <v>8 to 9</v>
      </c>
    </row>
    <row r="8" spans="1:12" x14ac:dyDescent="0.25">
      <c r="A8">
        <v>18007</v>
      </c>
      <c r="B8" t="s">
        <v>167</v>
      </c>
      <c r="C8" t="s">
        <v>168</v>
      </c>
      <c r="D8">
        <v>9732877972</v>
      </c>
      <c r="E8" t="s">
        <v>148</v>
      </c>
      <c r="F8" t="s">
        <v>354</v>
      </c>
      <c r="G8" t="s">
        <v>358</v>
      </c>
    </row>
    <row r="9" spans="1:12" x14ac:dyDescent="0.25">
      <c r="A9">
        <v>18008</v>
      </c>
      <c r="B9" t="s">
        <v>170</v>
      </c>
      <c r="C9" t="s">
        <v>171</v>
      </c>
      <c r="D9">
        <v>6994664630</v>
      </c>
      <c r="E9" t="s">
        <v>165</v>
      </c>
      <c r="F9" t="s">
        <v>355</v>
      </c>
      <c r="G9" t="s">
        <v>359</v>
      </c>
    </row>
    <row r="10" spans="1:12" x14ac:dyDescent="0.25">
      <c r="A10">
        <v>18009</v>
      </c>
      <c r="B10" t="s">
        <v>173</v>
      </c>
      <c r="C10" t="s">
        <v>174</v>
      </c>
      <c r="D10">
        <v>8393618316</v>
      </c>
      <c r="E10" t="s">
        <v>148</v>
      </c>
      <c r="F10" t="s">
        <v>17</v>
      </c>
      <c r="G10" t="s">
        <v>357</v>
      </c>
    </row>
    <row r="11" spans="1:12" x14ac:dyDescent="0.25">
      <c r="A11">
        <v>18010</v>
      </c>
      <c r="B11" t="s">
        <v>176</v>
      </c>
      <c r="C11" t="s">
        <v>177</v>
      </c>
      <c r="D11">
        <v>9400433656</v>
      </c>
      <c r="E11" t="s">
        <v>165</v>
      </c>
      <c r="F11" t="s">
        <v>17</v>
      </c>
      <c r="G11" t="s">
        <v>357</v>
      </c>
    </row>
    <row r="12" spans="1:12" x14ac:dyDescent="0.25">
      <c r="A12">
        <v>18011</v>
      </c>
      <c r="B12" t="s">
        <v>179</v>
      </c>
      <c r="C12" t="s">
        <v>180</v>
      </c>
      <c r="D12">
        <v>7132577650</v>
      </c>
      <c r="E12" t="s">
        <v>148</v>
      </c>
      <c r="F12" t="s">
        <v>355</v>
      </c>
      <c r="G12" t="s">
        <v>359</v>
      </c>
    </row>
    <row r="13" spans="1:12" x14ac:dyDescent="0.25">
      <c r="A13">
        <v>18012</v>
      </c>
      <c r="B13" t="s">
        <v>181</v>
      </c>
      <c r="C13" t="s">
        <v>182</v>
      </c>
      <c r="D13">
        <v>8911912322</v>
      </c>
      <c r="E13" t="s">
        <v>148</v>
      </c>
      <c r="F13" t="s">
        <v>353</v>
      </c>
      <c r="G13" t="s">
        <v>356</v>
      </c>
    </row>
    <row r="14" spans="1:12" x14ac:dyDescent="0.25">
      <c r="A14">
        <v>18013</v>
      </c>
      <c r="B14" t="s">
        <v>183</v>
      </c>
      <c r="C14" t="s">
        <v>184</v>
      </c>
      <c r="D14">
        <v>7356391485</v>
      </c>
      <c r="E14" t="s">
        <v>165</v>
      </c>
      <c r="F14" t="s">
        <v>353</v>
      </c>
      <c r="G14" t="s">
        <v>356</v>
      </c>
    </row>
    <row r="15" spans="1:12" x14ac:dyDescent="0.25">
      <c r="A15">
        <v>18014</v>
      </c>
      <c r="B15" t="s">
        <v>185</v>
      </c>
      <c r="C15" t="s">
        <v>186</v>
      </c>
      <c r="D15">
        <v>7403466218</v>
      </c>
      <c r="E15" t="s">
        <v>165</v>
      </c>
      <c r="F15" t="s">
        <v>354</v>
      </c>
      <c r="G15" t="s">
        <v>358</v>
      </c>
    </row>
    <row r="16" spans="1:12" x14ac:dyDescent="0.25">
      <c r="A16">
        <v>18015</v>
      </c>
      <c r="B16" t="s">
        <v>188</v>
      </c>
      <c r="C16" t="s">
        <v>189</v>
      </c>
      <c r="D16">
        <v>9341353550</v>
      </c>
      <c r="E16" t="s">
        <v>148</v>
      </c>
      <c r="F16" t="s">
        <v>354</v>
      </c>
      <c r="G16" t="s">
        <v>358</v>
      </c>
    </row>
    <row r="19" spans="2:6" x14ac:dyDescent="0.25">
      <c r="B19" s="42" t="s">
        <v>351</v>
      </c>
      <c r="C19" s="52" t="s">
        <v>78</v>
      </c>
      <c r="D19" s="52" t="s">
        <v>350</v>
      </c>
      <c r="E19" s="52" t="s">
        <v>14</v>
      </c>
      <c r="F19" s="52" t="s">
        <v>352</v>
      </c>
    </row>
    <row r="20" spans="2:6" x14ac:dyDescent="0.25">
      <c r="B20">
        <v>18009</v>
      </c>
      <c r="C20" t="str">
        <f>DGET($A$1:$G$16,C19,$B$19:$B$20)</f>
        <v>PRACHI SINGH</v>
      </c>
      <c r="D20">
        <f t="shared" ref="D20:F20" si="1">DGET($A$1:$G$16,D19,$B$19:$B$20)</f>
        <v>8393618316</v>
      </c>
      <c r="E20" t="str">
        <f t="shared" si="1"/>
        <v>ADCA</v>
      </c>
      <c r="F20" t="str">
        <f t="shared" si="1"/>
        <v>9 to 10</v>
      </c>
    </row>
  </sheetData>
  <sortState ref="A2:G16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Part-5</vt:lpstr>
      <vt:lpstr>Part-6</vt:lpstr>
      <vt:lpstr>Part- 6</vt:lpstr>
      <vt:lpstr>Part-7</vt:lpstr>
      <vt:lpstr>Part-8</vt:lpstr>
      <vt:lpstr>Part-9</vt:lpstr>
      <vt:lpstr>Part-10</vt:lpstr>
      <vt:lpstr>DATA</vt:lpstr>
      <vt:lpstr>DATA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JKUPCI</dc:creator>
  <cp:lastModifiedBy>Jitendra verma</cp:lastModifiedBy>
  <dcterms:created xsi:type="dcterms:W3CDTF">2019-01-27T17:37:05Z</dcterms:created>
  <dcterms:modified xsi:type="dcterms:W3CDTF">2025-03-29T09:21:14Z</dcterms:modified>
</cp:coreProperties>
</file>